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1748" yWindow="-36" windowWidth="11316" windowHeight="9540" tabRatio="657" activeTab="9"/>
  </bookViews>
  <sheets>
    <sheet name="附件2" sheetId="26" r:id="rId1"/>
    <sheet name="附件1" sheetId="4" r:id="rId2"/>
    <sheet name="附件2(调整备注栏行距打印版)" sheetId="35" r:id="rId3"/>
    <sheet name="附件3" sheetId="5" r:id="rId4"/>
    <sheet name="附件4" sheetId="8" r:id="rId5"/>
    <sheet name="附件5" sheetId="9" r:id="rId6"/>
    <sheet name="附件6" sheetId="30" r:id="rId7"/>
    <sheet name="附件7" sheetId="31" r:id="rId8"/>
    <sheet name="附件8" sheetId="32" r:id="rId9"/>
    <sheet name="附件9" sheetId="33" r:id="rId10"/>
  </sheets>
  <externalReferences>
    <externalReference r:id="rId11"/>
  </externalReferences>
  <definedNames>
    <definedName name="_3_?" localSheetId="1">#REF!</definedName>
    <definedName name="_3_?" localSheetId="0">#REF!</definedName>
    <definedName name="_3_?" localSheetId="2">#REF!</definedName>
    <definedName name="_3_?" localSheetId="7">#REF!</definedName>
    <definedName name="_3_?" localSheetId="8">#REF!</definedName>
    <definedName name="_3_?" localSheetId="9">#REF!</definedName>
    <definedName name="_3_?">#REF!</definedName>
    <definedName name="_6_??????" localSheetId="1">#REF!</definedName>
    <definedName name="_6_??????" localSheetId="2">#REF!</definedName>
    <definedName name="_6_??????" localSheetId="7">#REF!</definedName>
    <definedName name="_6_??????" localSheetId="8">#REF!</definedName>
    <definedName name="_6_??????" localSheetId="9">#REF!</definedName>
    <definedName name="_6_??????">#REF!</definedName>
    <definedName name="_xlnm.Print_Area" localSheetId="1">附件1!$A$1:$O$44</definedName>
    <definedName name="_xlnm.Print_Area" localSheetId="0">#REF!</definedName>
    <definedName name="_xlnm.Print_Area" localSheetId="2">#REF!</definedName>
    <definedName name="_xlnm.Print_Area" localSheetId="3">附件3!$A$1:$L$22</definedName>
    <definedName name="_xlnm.Print_Area" localSheetId="6" hidden="1">#REF!</definedName>
    <definedName name="_xlnm.Print_Area" localSheetId="7">附件7!$A$1:$E$8</definedName>
    <definedName name="_xlnm.Print_Area">#REF!</definedName>
    <definedName name="_xlnm.Print_Titles" localSheetId="1">附件1!$1:$5</definedName>
    <definedName name="_xlnm.Print_Titles" localSheetId="0">附件2!$1:$5</definedName>
    <definedName name="_xlnm.Print_Titles" localSheetId="2">'附件2(调整备注栏行距打印版)'!$1:$5</definedName>
    <definedName name="_xlnm.Print_Titles" localSheetId="3">附件3!#REF!</definedName>
    <definedName name="_xlnm.Print_Titles" localSheetId="7">附件7!$1:$4</definedName>
    <definedName name="_xlnm.Print_Titles" localSheetId="8">附件8!$1:$4</definedName>
    <definedName name="_xlnm.Print_Titles" localSheetId="9">附件9!$1:$4</definedName>
    <definedName name="_xlnm.Print_Titles" hidden="1">#N/A</definedName>
    <definedName name="表头">[1]基本医疗补助预算!$A$1:$J$5</definedName>
    <definedName name="残联">[1]基本医疗补助预算!$A$45:$J$52</definedName>
    <definedName name="地区名称" localSheetId="0">#REF!</definedName>
    <definedName name="地区名称" localSheetId="2">#REF!</definedName>
    <definedName name="地区名称" localSheetId="6">#REF!</definedName>
    <definedName name="地区名称" localSheetId="7">#REF!</definedName>
    <definedName name="地区名称" localSheetId="8">#REF!</definedName>
    <definedName name="地区名称" localSheetId="9">#REF!</definedName>
    <definedName name="地区名称">#REF!</definedName>
    <definedName name="民政部门">[1]基本医疗补助预算!$A$33:$J$44</definedName>
    <definedName name="社保中心">[1]基本医疗补助预算!$A$7:$J$13</definedName>
    <definedName name="卫生部门">[1]基本医疗补助预算!$A$14:$J$32</definedName>
  </definedNames>
  <calcPr calcId="125725"/>
</workbook>
</file>

<file path=xl/calcChain.xml><?xml version="1.0" encoding="utf-8"?>
<calcChain xmlns="http://schemas.openxmlformats.org/spreadsheetml/2006/main">
  <c r="K36" i="4"/>
  <c r="K35"/>
  <c r="K34"/>
  <c r="K32"/>
  <c r="K31"/>
  <c r="H27"/>
  <c r="H9"/>
  <c r="H10"/>
  <c r="H11"/>
  <c r="H12"/>
  <c r="H13"/>
  <c r="H14"/>
  <c r="H15"/>
  <c r="H16"/>
  <c r="H17"/>
  <c r="H18"/>
  <c r="H19"/>
  <c r="H20"/>
  <c r="H21"/>
  <c r="H22"/>
  <c r="H23"/>
  <c r="H24"/>
  <c r="H25"/>
  <c r="H26"/>
  <c r="H28"/>
  <c r="H8" l="1"/>
  <c r="H6"/>
  <c r="J30" l="1"/>
  <c r="J44" s="1"/>
  <c r="V374" i="35"/>
  <c r="N374"/>
  <c r="Q374" s="1"/>
  <c r="E374"/>
  <c r="S373"/>
  <c r="Q373"/>
  <c r="N373"/>
  <c r="R373" s="1"/>
  <c r="E373"/>
  <c r="S372"/>
  <c r="N372"/>
  <c r="L372"/>
  <c r="J372"/>
  <c r="H372"/>
  <c r="H371" s="1"/>
  <c r="F372"/>
  <c r="F371" s="1"/>
  <c r="D372"/>
  <c r="D371" s="1"/>
  <c r="C372"/>
  <c r="S371"/>
  <c r="L371"/>
  <c r="J371"/>
  <c r="C371"/>
  <c r="S370"/>
  <c r="N370"/>
  <c r="Q370" s="1"/>
  <c r="E370"/>
  <c r="U369"/>
  <c r="T369"/>
  <c r="S369"/>
  <c r="O369"/>
  <c r="L369"/>
  <c r="J369"/>
  <c r="H369"/>
  <c r="F369"/>
  <c r="N369" s="1"/>
  <c r="Q369" s="1"/>
  <c r="D369"/>
  <c r="C369"/>
  <c r="E369" s="1"/>
  <c r="N368"/>
  <c r="E368"/>
  <c r="S367"/>
  <c r="V367" s="1"/>
  <c r="N367"/>
  <c r="Q367" s="1"/>
  <c r="E367"/>
  <c r="S366"/>
  <c r="N366"/>
  <c r="R366" s="1"/>
  <c r="V366" s="1"/>
  <c r="W366" s="1"/>
  <c r="E366"/>
  <c r="U365"/>
  <c r="T365"/>
  <c r="S365"/>
  <c r="O365"/>
  <c r="L365"/>
  <c r="J365"/>
  <c r="H365"/>
  <c r="F365"/>
  <c r="D365"/>
  <c r="C365"/>
  <c r="E365" s="1"/>
  <c r="S364"/>
  <c r="N364"/>
  <c r="E364"/>
  <c r="U363"/>
  <c r="T363"/>
  <c r="S363"/>
  <c r="O363"/>
  <c r="L363"/>
  <c r="J363"/>
  <c r="H363"/>
  <c r="H353" s="1"/>
  <c r="F363"/>
  <c r="D363"/>
  <c r="C363"/>
  <c r="E363" s="1"/>
  <c r="S362"/>
  <c r="R362"/>
  <c r="N362"/>
  <c r="Q362" s="1"/>
  <c r="E362"/>
  <c r="S361"/>
  <c r="S360" s="1"/>
  <c r="R361"/>
  <c r="N361"/>
  <c r="Q361" s="1"/>
  <c r="E361"/>
  <c r="U360"/>
  <c r="T360"/>
  <c r="O360"/>
  <c r="L360"/>
  <c r="J360"/>
  <c r="H360"/>
  <c r="F360"/>
  <c r="F353" s="1"/>
  <c r="E360"/>
  <c r="D360"/>
  <c r="C360"/>
  <c r="S359"/>
  <c r="Q359"/>
  <c r="N359"/>
  <c r="R359" s="1"/>
  <c r="E359"/>
  <c r="S358"/>
  <c r="N358"/>
  <c r="E358"/>
  <c r="S357"/>
  <c r="R357"/>
  <c r="V357" s="1"/>
  <c r="W357" s="1"/>
  <c r="N357"/>
  <c r="Q357" s="1"/>
  <c r="E357"/>
  <c r="S356"/>
  <c r="R356"/>
  <c r="V356" s="1"/>
  <c r="W356" s="1"/>
  <c r="Q356"/>
  <c r="N356"/>
  <c r="E356"/>
  <c r="S355"/>
  <c r="N355"/>
  <c r="R355" s="1"/>
  <c r="E355"/>
  <c r="U354"/>
  <c r="T354"/>
  <c r="O354"/>
  <c r="L354"/>
  <c r="L353" s="1"/>
  <c r="J354"/>
  <c r="H354"/>
  <c r="F354"/>
  <c r="E354"/>
  <c r="D354"/>
  <c r="C354"/>
  <c r="T353"/>
  <c r="O353"/>
  <c r="C353"/>
  <c r="S352"/>
  <c r="N352"/>
  <c r="E352"/>
  <c r="S351"/>
  <c r="R351"/>
  <c r="N351"/>
  <c r="Q351" s="1"/>
  <c r="E351"/>
  <c r="S350"/>
  <c r="S349" s="1"/>
  <c r="S348" s="1"/>
  <c r="N350"/>
  <c r="Q350" s="1"/>
  <c r="E350"/>
  <c r="U349"/>
  <c r="T349"/>
  <c r="O349"/>
  <c r="O348" s="1"/>
  <c r="L349"/>
  <c r="J349"/>
  <c r="H349"/>
  <c r="F349"/>
  <c r="N349" s="1"/>
  <c r="Q349" s="1"/>
  <c r="D349"/>
  <c r="C349"/>
  <c r="E349" s="1"/>
  <c r="U348"/>
  <c r="T348"/>
  <c r="L348"/>
  <c r="J348"/>
  <c r="H348"/>
  <c r="D348"/>
  <c r="E348" s="1"/>
  <c r="C348"/>
  <c r="S347"/>
  <c r="N347"/>
  <c r="R347" s="1"/>
  <c r="E347"/>
  <c r="O346"/>
  <c r="L346"/>
  <c r="J346"/>
  <c r="H346"/>
  <c r="F346"/>
  <c r="D346"/>
  <c r="E346" s="1"/>
  <c r="C346"/>
  <c r="S345"/>
  <c r="Q345"/>
  <c r="N345"/>
  <c r="R345" s="1"/>
  <c r="V345" s="1"/>
  <c r="W345" s="1"/>
  <c r="E345"/>
  <c r="U344"/>
  <c r="T344"/>
  <c r="S344"/>
  <c r="O344"/>
  <c r="O343" s="1"/>
  <c r="L344"/>
  <c r="L343" s="1"/>
  <c r="J344"/>
  <c r="H344"/>
  <c r="F344"/>
  <c r="E344"/>
  <c r="D344"/>
  <c r="C344"/>
  <c r="U343"/>
  <c r="T343"/>
  <c r="S343"/>
  <c r="J343"/>
  <c r="H343"/>
  <c r="C343"/>
  <c r="S342"/>
  <c r="S341" s="1"/>
  <c r="N342"/>
  <c r="E342"/>
  <c r="U341"/>
  <c r="T341"/>
  <c r="O341"/>
  <c r="L341"/>
  <c r="J341"/>
  <c r="H341"/>
  <c r="F341"/>
  <c r="D341"/>
  <c r="C341"/>
  <c r="C327" s="1"/>
  <c r="S340"/>
  <c r="N340"/>
  <c r="Q340" s="1"/>
  <c r="E340"/>
  <c r="S339"/>
  <c r="N339"/>
  <c r="R339" s="1"/>
  <c r="V339" s="1"/>
  <c r="W339" s="1"/>
  <c r="E339"/>
  <c r="S338"/>
  <c r="Q338"/>
  <c r="N338"/>
  <c r="R338" s="1"/>
  <c r="V338" s="1"/>
  <c r="W338" s="1"/>
  <c r="E338"/>
  <c r="S337"/>
  <c r="N337"/>
  <c r="E337"/>
  <c r="U336"/>
  <c r="T336"/>
  <c r="O336"/>
  <c r="L336"/>
  <c r="J336"/>
  <c r="H336"/>
  <c r="F336"/>
  <c r="N336" s="1"/>
  <c r="Q336" s="1"/>
  <c r="D336"/>
  <c r="C336"/>
  <c r="S335"/>
  <c r="R335"/>
  <c r="V335" s="1"/>
  <c r="W335" s="1"/>
  <c r="N335"/>
  <c r="Q335" s="1"/>
  <c r="E335"/>
  <c r="S334"/>
  <c r="R334"/>
  <c r="V334" s="1"/>
  <c r="W334" s="1"/>
  <c r="Q334"/>
  <c r="N334"/>
  <c r="E334"/>
  <c r="S333"/>
  <c r="N333"/>
  <c r="R333" s="1"/>
  <c r="E333"/>
  <c r="S332"/>
  <c r="N332"/>
  <c r="E332"/>
  <c r="S331"/>
  <c r="S328" s="1"/>
  <c r="R331"/>
  <c r="N331"/>
  <c r="Q331" s="1"/>
  <c r="E331"/>
  <c r="S330"/>
  <c r="R330"/>
  <c r="N330"/>
  <c r="Q330" s="1"/>
  <c r="E330"/>
  <c r="S329"/>
  <c r="N329"/>
  <c r="R329" s="1"/>
  <c r="V329" s="1"/>
  <c r="E329"/>
  <c r="U328"/>
  <c r="T328"/>
  <c r="O328"/>
  <c r="L328"/>
  <c r="L327" s="1"/>
  <c r="J328"/>
  <c r="H328"/>
  <c r="F328"/>
  <c r="E328"/>
  <c r="D328"/>
  <c r="C328"/>
  <c r="T327"/>
  <c r="O327"/>
  <c r="H327"/>
  <c r="S326"/>
  <c r="N326"/>
  <c r="E326"/>
  <c r="S325"/>
  <c r="R325"/>
  <c r="N325"/>
  <c r="Q325" s="1"/>
  <c r="E325"/>
  <c r="U324"/>
  <c r="T324"/>
  <c r="T323" s="1"/>
  <c r="O324"/>
  <c r="L324"/>
  <c r="J324"/>
  <c r="H324"/>
  <c r="H323" s="1"/>
  <c r="F324"/>
  <c r="D324"/>
  <c r="C324"/>
  <c r="U323"/>
  <c r="O323"/>
  <c r="L323"/>
  <c r="J323"/>
  <c r="F323"/>
  <c r="D323"/>
  <c r="S322"/>
  <c r="Q322"/>
  <c r="N322"/>
  <c r="R322" s="1"/>
  <c r="E322"/>
  <c r="U321"/>
  <c r="T321"/>
  <c r="T315" s="1"/>
  <c r="S321"/>
  <c r="O321"/>
  <c r="L321"/>
  <c r="J321"/>
  <c r="J315" s="1"/>
  <c r="H321"/>
  <c r="F321"/>
  <c r="D321"/>
  <c r="D315" s="1"/>
  <c r="E315" s="1"/>
  <c r="C321"/>
  <c r="S320"/>
  <c r="Q320"/>
  <c r="N320"/>
  <c r="R320" s="1"/>
  <c r="V320" s="1"/>
  <c r="W320" s="1"/>
  <c r="E320"/>
  <c r="S319"/>
  <c r="N319"/>
  <c r="E319"/>
  <c r="S318"/>
  <c r="N318"/>
  <c r="Q318" s="1"/>
  <c r="E318"/>
  <c r="S317"/>
  <c r="Q317"/>
  <c r="N317"/>
  <c r="R317" s="1"/>
  <c r="E317"/>
  <c r="U316"/>
  <c r="U315" s="1"/>
  <c r="T316"/>
  <c r="S316"/>
  <c r="S315" s="1"/>
  <c r="O316"/>
  <c r="L316"/>
  <c r="J316"/>
  <c r="H316"/>
  <c r="F316"/>
  <c r="D316"/>
  <c r="C316"/>
  <c r="E316" s="1"/>
  <c r="O315"/>
  <c r="L315"/>
  <c r="H315"/>
  <c r="F315"/>
  <c r="C315"/>
  <c r="S314"/>
  <c r="N314"/>
  <c r="R314" s="1"/>
  <c r="V314" s="1"/>
  <c r="E314"/>
  <c r="W314" s="1"/>
  <c r="U313"/>
  <c r="T313"/>
  <c r="S313"/>
  <c r="R313"/>
  <c r="V313" s="1"/>
  <c r="O313"/>
  <c r="L313"/>
  <c r="J313"/>
  <c r="H313"/>
  <c r="F313"/>
  <c r="D313"/>
  <c r="C313"/>
  <c r="E313" s="1"/>
  <c r="S312"/>
  <c r="N312"/>
  <c r="E312"/>
  <c r="S311"/>
  <c r="R311"/>
  <c r="N311"/>
  <c r="Q311" s="1"/>
  <c r="E311"/>
  <c r="S310"/>
  <c r="S309" s="1"/>
  <c r="N310"/>
  <c r="Q310" s="1"/>
  <c r="E310"/>
  <c r="U309"/>
  <c r="T309"/>
  <c r="O309"/>
  <c r="L309"/>
  <c r="J309"/>
  <c r="H309"/>
  <c r="F309"/>
  <c r="N309" s="1"/>
  <c r="Q309" s="1"/>
  <c r="D309"/>
  <c r="C309"/>
  <c r="E309" s="1"/>
  <c r="S308"/>
  <c r="N308"/>
  <c r="R308" s="1"/>
  <c r="V308" s="1"/>
  <c r="E308"/>
  <c r="W308" s="1"/>
  <c r="U307"/>
  <c r="T307"/>
  <c r="S307"/>
  <c r="R307"/>
  <c r="V307" s="1"/>
  <c r="O307"/>
  <c r="L307"/>
  <c r="J307"/>
  <c r="H307"/>
  <c r="F307"/>
  <c r="D307"/>
  <c r="C307"/>
  <c r="E307" s="1"/>
  <c r="S306"/>
  <c r="N306"/>
  <c r="E306"/>
  <c r="S305"/>
  <c r="R305"/>
  <c r="N305"/>
  <c r="Q305" s="1"/>
  <c r="E305"/>
  <c r="S304"/>
  <c r="N304"/>
  <c r="Q304" s="1"/>
  <c r="E304"/>
  <c r="S303"/>
  <c r="N303"/>
  <c r="R303" s="1"/>
  <c r="V303" s="1"/>
  <c r="W303" s="1"/>
  <c r="E303"/>
  <c r="S302"/>
  <c r="N302"/>
  <c r="E302"/>
  <c r="S301"/>
  <c r="N301"/>
  <c r="Q301" s="1"/>
  <c r="E301"/>
  <c r="S300"/>
  <c r="N300"/>
  <c r="R300" s="1"/>
  <c r="V300" s="1"/>
  <c r="W300" s="1"/>
  <c r="E300"/>
  <c r="S299"/>
  <c r="N299"/>
  <c r="R299" s="1"/>
  <c r="V299" s="1"/>
  <c r="W299" s="1"/>
  <c r="E299"/>
  <c r="S298"/>
  <c r="N298"/>
  <c r="E298"/>
  <c r="S297"/>
  <c r="N297"/>
  <c r="Q297" s="1"/>
  <c r="E297"/>
  <c r="S296"/>
  <c r="N296"/>
  <c r="R296" s="1"/>
  <c r="E296"/>
  <c r="U295"/>
  <c r="T295"/>
  <c r="O295"/>
  <c r="O267" s="1"/>
  <c r="L295"/>
  <c r="J295"/>
  <c r="H295"/>
  <c r="F295"/>
  <c r="N295" s="1"/>
  <c r="Q295" s="1"/>
  <c r="D295"/>
  <c r="C295"/>
  <c r="E295" s="1"/>
  <c r="S294"/>
  <c r="N294"/>
  <c r="R294" s="1"/>
  <c r="V294" s="1"/>
  <c r="E294"/>
  <c r="W294" s="1"/>
  <c r="S293"/>
  <c r="N293"/>
  <c r="E293"/>
  <c r="S292"/>
  <c r="R292"/>
  <c r="N292"/>
  <c r="Q292" s="1"/>
  <c r="E292"/>
  <c r="S291"/>
  <c r="N291"/>
  <c r="Q291" s="1"/>
  <c r="E291"/>
  <c r="S290"/>
  <c r="N290"/>
  <c r="R290" s="1"/>
  <c r="V290" s="1"/>
  <c r="E290"/>
  <c r="S289"/>
  <c r="N289"/>
  <c r="E289"/>
  <c r="S288"/>
  <c r="R288"/>
  <c r="N288"/>
  <c r="Q288" s="1"/>
  <c r="E288"/>
  <c r="S287"/>
  <c r="N287"/>
  <c r="Q287" s="1"/>
  <c r="E287"/>
  <c r="S286"/>
  <c r="N286"/>
  <c r="R286" s="1"/>
  <c r="V286" s="1"/>
  <c r="W286" s="1"/>
  <c r="E286"/>
  <c r="S285"/>
  <c r="N285"/>
  <c r="E285"/>
  <c r="S284"/>
  <c r="N284"/>
  <c r="Q284" s="1"/>
  <c r="E284"/>
  <c r="S283"/>
  <c r="N283"/>
  <c r="R283" s="1"/>
  <c r="E283"/>
  <c r="U282"/>
  <c r="T282"/>
  <c r="S282"/>
  <c r="O282"/>
  <c r="L282"/>
  <c r="J282"/>
  <c r="H282"/>
  <c r="H267" s="1"/>
  <c r="F282"/>
  <c r="D282"/>
  <c r="C282"/>
  <c r="E282" s="1"/>
  <c r="S281"/>
  <c r="N281"/>
  <c r="R281" s="1"/>
  <c r="V281" s="1"/>
  <c r="W281" s="1"/>
  <c r="E281"/>
  <c r="S280"/>
  <c r="N280"/>
  <c r="E280"/>
  <c r="S279"/>
  <c r="N279"/>
  <c r="Q279" s="1"/>
  <c r="E279"/>
  <c r="S278"/>
  <c r="N278"/>
  <c r="R278" s="1"/>
  <c r="V278" s="1"/>
  <c r="W278" s="1"/>
  <c r="E278"/>
  <c r="S277"/>
  <c r="N277"/>
  <c r="R277" s="1"/>
  <c r="V277" s="1"/>
  <c r="W277" s="1"/>
  <c r="E277"/>
  <c r="S276"/>
  <c r="N276"/>
  <c r="E276"/>
  <c r="S275"/>
  <c r="N275"/>
  <c r="Q275" s="1"/>
  <c r="E275"/>
  <c r="S274"/>
  <c r="N274"/>
  <c r="R274" s="1"/>
  <c r="V274" s="1"/>
  <c r="W274" s="1"/>
  <c r="E274"/>
  <c r="S273"/>
  <c r="Q273"/>
  <c r="N273"/>
  <c r="R273" s="1"/>
  <c r="E273"/>
  <c r="S272"/>
  <c r="N272"/>
  <c r="E272"/>
  <c r="S271"/>
  <c r="N271"/>
  <c r="Q271" s="1"/>
  <c r="E271"/>
  <c r="S270"/>
  <c r="R270"/>
  <c r="V270" s="1"/>
  <c r="W270" s="1"/>
  <c r="Q270"/>
  <c r="N270"/>
  <c r="E270"/>
  <c r="S269"/>
  <c r="Q269"/>
  <c r="N269"/>
  <c r="R269" s="1"/>
  <c r="E269"/>
  <c r="U268"/>
  <c r="U267" s="1"/>
  <c r="T268"/>
  <c r="T267" s="1"/>
  <c r="O268"/>
  <c r="L268"/>
  <c r="J268"/>
  <c r="J267" s="1"/>
  <c r="H268"/>
  <c r="F268"/>
  <c r="D268"/>
  <c r="C268"/>
  <c r="E268" s="1"/>
  <c r="L267"/>
  <c r="D267"/>
  <c r="S266"/>
  <c r="S265" s="1"/>
  <c r="N266"/>
  <c r="E266"/>
  <c r="U265"/>
  <c r="T265"/>
  <c r="O265"/>
  <c r="L265"/>
  <c r="J265"/>
  <c r="H265"/>
  <c r="F265"/>
  <c r="D265"/>
  <c r="C265"/>
  <c r="S264"/>
  <c r="S263" s="1"/>
  <c r="N264"/>
  <c r="Q264" s="1"/>
  <c r="E264"/>
  <c r="U263"/>
  <c r="T263"/>
  <c r="O263"/>
  <c r="L263"/>
  <c r="J263"/>
  <c r="H263"/>
  <c r="F263"/>
  <c r="D263"/>
  <c r="C263"/>
  <c r="S262"/>
  <c r="S261" s="1"/>
  <c r="R262"/>
  <c r="Q262"/>
  <c r="N262"/>
  <c r="E262"/>
  <c r="U261"/>
  <c r="U252" s="1"/>
  <c r="T261"/>
  <c r="O261"/>
  <c r="L261"/>
  <c r="J261"/>
  <c r="H261"/>
  <c r="F261"/>
  <c r="E261"/>
  <c r="D261"/>
  <c r="C261"/>
  <c r="S260"/>
  <c r="S259" s="1"/>
  <c r="Q260"/>
  <c r="N260"/>
  <c r="R260" s="1"/>
  <c r="E260"/>
  <c r="U259"/>
  <c r="T259"/>
  <c r="O259"/>
  <c r="L259"/>
  <c r="J259"/>
  <c r="H259"/>
  <c r="F259"/>
  <c r="D259"/>
  <c r="E259" s="1"/>
  <c r="C259"/>
  <c r="S258"/>
  <c r="N258"/>
  <c r="E258"/>
  <c r="S257"/>
  <c r="N257"/>
  <c r="Q257" s="1"/>
  <c r="E257"/>
  <c r="S256"/>
  <c r="N256"/>
  <c r="R256" s="1"/>
  <c r="V256" s="1"/>
  <c r="W256" s="1"/>
  <c r="E256"/>
  <c r="S255"/>
  <c r="N255"/>
  <c r="R255" s="1"/>
  <c r="V255" s="1"/>
  <c r="W255" s="1"/>
  <c r="E255"/>
  <c r="S254"/>
  <c r="N254"/>
  <c r="E254"/>
  <c r="U253"/>
  <c r="T253"/>
  <c r="O253"/>
  <c r="L253"/>
  <c r="J253"/>
  <c r="H253"/>
  <c r="F253"/>
  <c r="N253" s="1"/>
  <c r="Q253" s="1"/>
  <c r="D253"/>
  <c r="C253"/>
  <c r="D252"/>
  <c r="S251"/>
  <c r="S250" s="1"/>
  <c r="N251"/>
  <c r="R251" s="1"/>
  <c r="E251"/>
  <c r="U250"/>
  <c r="T250"/>
  <c r="O250"/>
  <c r="O244" s="1"/>
  <c r="L250"/>
  <c r="J250"/>
  <c r="H250"/>
  <c r="H244" s="1"/>
  <c r="F250"/>
  <c r="N250" s="1"/>
  <c r="Q250" s="1"/>
  <c r="D250"/>
  <c r="C250"/>
  <c r="S249"/>
  <c r="R249"/>
  <c r="V249" s="1"/>
  <c r="W249" s="1"/>
  <c r="Q249"/>
  <c r="N249"/>
  <c r="E249"/>
  <c r="S248"/>
  <c r="N248"/>
  <c r="R248" s="1"/>
  <c r="V248" s="1"/>
  <c r="V247" s="1"/>
  <c r="E248"/>
  <c r="W248" s="1"/>
  <c r="U247"/>
  <c r="T247"/>
  <c r="S247"/>
  <c r="O247"/>
  <c r="L247"/>
  <c r="J247"/>
  <c r="J244" s="1"/>
  <c r="H247"/>
  <c r="F247"/>
  <c r="D247"/>
  <c r="E247" s="1"/>
  <c r="C247"/>
  <c r="S246"/>
  <c r="S245" s="1"/>
  <c r="N246"/>
  <c r="E246"/>
  <c r="U245"/>
  <c r="U244" s="1"/>
  <c r="T245"/>
  <c r="O245"/>
  <c r="L245"/>
  <c r="J245"/>
  <c r="H245"/>
  <c r="F245"/>
  <c r="D245"/>
  <c r="D244" s="1"/>
  <c r="C245"/>
  <c r="S243"/>
  <c r="S242" s="1"/>
  <c r="R243"/>
  <c r="N243"/>
  <c r="Q243" s="1"/>
  <c r="E243"/>
  <c r="U242"/>
  <c r="T242"/>
  <c r="O242"/>
  <c r="L242"/>
  <c r="J242"/>
  <c r="H242"/>
  <c r="F242"/>
  <c r="D242"/>
  <c r="C242"/>
  <c r="E242" s="1"/>
  <c r="S241"/>
  <c r="N241"/>
  <c r="R241" s="1"/>
  <c r="E241"/>
  <c r="U240"/>
  <c r="T240"/>
  <c r="S240"/>
  <c r="O240"/>
  <c r="L240"/>
  <c r="J240"/>
  <c r="H240"/>
  <c r="F240"/>
  <c r="D240"/>
  <c r="C240"/>
  <c r="E240" s="1"/>
  <c r="S239"/>
  <c r="N239"/>
  <c r="R239" s="1"/>
  <c r="V239" s="1"/>
  <c r="W239" s="1"/>
  <c r="E239"/>
  <c r="U238"/>
  <c r="T238"/>
  <c r="S238"/>
  <c r="O238"/>
  <c r="L238"/>
  <c r="J238"/>
  <c r="H238"/>
  <c r="F238"/>
  <c r="D238"/>
  <c r="E238" s="1"/>
  <c r="C238"/>
  <c r="S237"/>
  <c r="S236" s="1"/>
  <c r="N237"/>
  <c r="E237"/>
  <c r="U236"/>
  <c r="T236"/>
  <c r="O236"/>
  <c r="L236"/>
  <c r="J236"/>
  <c r="H236"/>
  <c r="F236"/>
  <c r="D236"/>
  <c r="C236"/>
  <c r="S235"/>
  <c r="S234" s="1"/>
  <c r="N235"/>
  <c r="Q235" s="1"/>
  <c r="E235"/>
  <c r="U234"/>
  <c r="T234"/>
  <c r="O234"/>
  <c r="L234"/>
  <c r="J234"/>
  <c r="H234"/>
  <c r="F234"/>
  <c r="D234"/>
  <c r="C234"/>
  <c r="S233"/>
  <c r="R233"/>
  <c r="V233" s="1"/>
  <c r="W233" s="1"/>
  <c r="Q233"/>
  <c r="N233"/>
  <c r="E233"/>
  <c r="S232"/>
  <c r="Q232"/>
  <c r="N232"/>
  <c r="R232" s="1"/>
  <c r="E232"/>
  <c r="S231"/>
  <c r="S230" s="1"/>
  <c r="N231"/>
  <c r="E231"/>
  <c r="U230"/>
  <c r="T230"/>
  <c r="O230"/>
  <c r="L230"/>
  <c r="J230"/>
  <c r="H230"/>
  <c r="F230"/>
  <c r="D230"/>
  <c r="C230"/>
  <c r="E230" s="1"/>
  <c r="S229"/>
  <c r="N229"/>
  <c r="Q229" s="1"/>
  <c r="E229"/>
  <c r="S228"/>
  <c r="N228"/>
  <c r="R228" s="1"/>
  <c r="E228"/>
  <c r="U227"/>
  <c r="T227"/>
  <c r="O227"/>
  <c r="L227"/>
  <c r="J227"/>
  <c r="H227"/>
  <c r="F227"/>
  <c r="N227" s="1"/>
  <c r="Q227" s="1"/>
  <c r="D227"/>
  <c r="C227"/>
  <c r="E227" s="1"/>
  <c r="S226"/>
  <c r="Q226"/>
  <c r="N226"/>
  <c r="R226" s="1"/>
  <c r="E226"/>
  <c r="S225"/>
  <c r="N225"/>
  <c r="E225"/>
  <c r="S224"/>
  <c r="R224"/>
  <c r="V224" s="1"/>
  <c r="W224" s="1"/>
  <c r="N224"/>
  <c r="Q224" s="1"/>
  <c r="E224"/>
  <c r="S223"/>
  <c r="R223"/>
  <c r="V223" s="1"/>
  <c r="W223" s="1"/>
  <c r="Q223"/>
  <c r="N223"/>
  <c r="E223"/>
  <c r="S222"/>
  <c r="N222"/>
  <c r="R222" s="1"/>
  <c r="V222" s="1"/>
  <c r="E222"/>
  <c r="W222" s="1"/>
  <c r="S221"/>
  <c r="N221"/>
  <c r="E221"/>
  <c r="S220"/>
  <c r="S219" s="1"/>
  <c r="R220"/>
  <c r="N220"/>
  <c r="Q220" s="1"/>
  <c r="E220"/>
  <c r="U219"/>
  <c r="T219"/>
  <c r="O219"/>
  <c r="L219"/>
  <c r="J219"/>
  <c r="H219"/>
  <c r="F219"/>
  <c r="D219"/>
  <c r="C219"/>
  <c r="S218"/>
  <c r="N218"/>
  <c r="R218" s="1"/>
  <c r="V218" s="1"/>
  <c r="W218" s="1"/>
  <c r="E218"/>
  <c r="S217"/>
  <c r="S216" s="1"/>
  <c r="Q217"/>
  <c r="N217"/>
  <c r="R217" s="1"/>
  <c r="E217"/>
  <c r="U216"/>
  <c r="T216"/>
  <c r="O216"/>
  <c r="L216"/>
  <c r="J216"/>
  <c r="H216"/>
  <c r="F216"/>
  <c r="E216"/>
  <c r="D216"/>
  <c r="C216"/>
  <c r="S215"/>
  <c r="S214" s="1"/>
  <c r="N215"/>
  <c r="E215"/>
  <c r="U214"/>
  <c r="T214"/>
  <c r="O214"/>
  <c r="L214"/>
  <c r="J214"/>
  <c r="H214"/>
  <c r="F214"/>
  <c r="N214" s="1"/>
  <c r="Q214" s="1"/>
  <c r="D214"/>
  <c r="C214"/>
  <c r="S213"/>
  <c r="R213"/>
  <c r="V213" s="1"/>
  <c r="W213" s="1"/>
  <c r="N213"/>
  <c r="Q213" s="1"/>
  <c r="E213"/>
  <c r="S212"/>
  <c r="S211" s="1"/>
  <c r="R212"/>
  <c r="Q212"/>
  <c r="N212"/>
  <c r="E212"/>
  <c r="U211"/>
  <c r="T211"/>
  <c r="O211"/>
  <c r="L211"/>
  <c r="J211"/>
  <c r="H211"/>
  <c r="F211"/>
  <c r="E211"/>
  <c r="D211"/>
  <c r="C211"/>
  <c r="S209"/>
  <c r="S208" s="1"/>
  <c r="Q209"/>
  <c r="N209"/>
  <c r="R209" s="1"/>
  <c r="E209"/>
  <c r="U208"/>
  <c r="T208"/>
  <c r="O208"/>
  <c r="L208"/>
  <c r="J208"/>
  <c r="H208"/>
  <c r="F208"/>
  <c r="E208"/>
  <c r="D208"/>
  <c r="C208"/>
  <c r="S207"/>
  <c r="S204" s="1"/>
  <c r="N207"/>
  <c r="E207"/>
  <c r="S206"/>
  <c r="N206"/>
  <c r="Q206" s="1"/>
  <c r="E206"/>
  <c r="E204" s="1"/>
  <c r="S205"/>
  <c r="R205"/>
  <c r="Q205"/>
  <c r="N205"/>
  <c r="E205"/>
  <c r="U204"/>
  <c r="T204"/>
  <c r="O204"/>
  <c r="L204"/>
  <c r="J204"/>
  <c r="H204"/>
  <c r="F204"/>
  <c r="D204"/>
  <c r="C204"/>
  <c r="S203"/>
  <c r="N203"/>
  <c r="R203" s="1"/>
  <c r="V203" s="1"/>
  <c r="W203" s="1"/>
  <c r="E203"/>
  <c r="U202"/>
  <c r="T202"/>
  <c r="S202"/>
  <c r="O202"/>
  <c r="L202"/>
  <c r="J202"/>
  <c r="H202"/>
  <c r="F202"/>
  <c r="D202"/>
  <c r="E202" s="1"/>
  <c r="C202"/>
  <c r="S201"/>
  <c r="S200" s="1"/>
  <c r="N201"/>
  <c r="E201"/>
  <c r="U200"/>
  <c r="T200"/>
  <c r="O200"/>
  <c r="L200"/>
  <c r="J200"/>
  <c r="H200"/>
  <c r="F200"/>
  <c r="N200" s="1"/>
  <c r="Q200" s="1"/>
  <c r="D200"/>
  <c r="C200"/>
  <c r="S199"/>
  <c r="S198" s="1"/>
  <c r="R199"/>
  <c r="N199"/>
  <c r="Q199" s="1"/>
  <c r="E199"/>
  <c r="U198"/>
  <c r="T198"/>
  <c r="O198"/>
  <c r="L198"/>
  <c r="J198"/>
  <c r="H198"/>
  <c r="F198"/>
  <c r="D198"/>
  <c r="C198"/>
  <c r="E198" s="1"/>
  <c r="S197"/>
  <c r="S195" s="1"/>
  <c r="N197"/>
  <c r="Q197" s="1"/>
  <c r="E197"/>
  <c r="S196"/>
  <c r="N196"/>
  <c r="R196" s="1"/>
  <c r="V196" s="1"/>
  <c r="E196"/>
  <c r="U195"/>
  <c r="T195"/>
  <c r="O195"/>
  <c r="L195"/>
  <c r="J195"/>
  <c r="H195"/>
  <c r="F195"/>
  <c r="N195" s="1"/>
  <c r="Q195" s="1"/>
  <c r="D195"/>
  <c r="C195"/>
  <c r="E195" s="1"/>
  <c r="S194"/>
  <c r="N194"/>
  <c r="E194"/>
  <c r="S193"/>
  <c r="R193"/>
  <c r="N193"/>
  <c r="Q193" s="1"/>
  <c r="E193"/>
  <c r="U192"/>
  <c r="T192"/>
  <c r="O192"/>
  <c r="L192"/>
  <c r="J192"/>
  <c r="H192"/>
  <c r="F192"/>
  <c r="D192"/>
  <c r="C192"/>
  <c r="E192" s="1"/>
  <c r="S191"/>
  <c r="S189" s="1"/>
  <c r="N191"/>
  <c r="Q191" s="1"/>
  <c r="E191"/>
  <c r="S190"/>
  <c r="N190"/>
  <c r="R190" s="1"/>
  <c r="V190" s="1"/>
  <c r="E190"/>
  <c r="U189"/>
  <c r="T189"/>
  <c r="O189"/>
  <c r="L189"/>
  <c r="J189"/>
  <c r="H189"/>
  <c r="F189"/>
  <c r="N189" s="1"/>
  <c r="Q189" s="1"/>
  <c r="D189"/>
  <c r="C189"/>
  <c r="E189" s="1"/>
  <c r="S188"/>
  <c r="N188"/>
  <c r="E188"/>
  <c r="S187"/>
  <c r="R187"/>
  <c r="N187"/>
  <c r="Q187" s="1"/>
  <c r="E187"/>
  <c r="S186"/>
  <c r="R186"/>
  <c r="V186" s="1"/>
  <c r="W186" s="1"/>
  <c r="Q186"/>
  <c r="N186"/>
  <c r="E186"/>
  <c r="S185"/>
  <c r="Q185"/>
  <c r="N185"/>
  <c r="R185" s="1"/>
  <c r="E185"/>
  <c r="S184"/>
  <c r="N184"/>
  <c r="E184"/>
  <c r="U183"/>
  <c r="T183"/>
  <c r="O183"/>
  <c r="L183"/>
  <c r="J183"/>
  <c r="H183"/>
  <c r="F183"/>
  <c r="D183"/>
  <c r="C183"/>
  <c r="S182"/>
  <c r="N182"/>
  <c r="Q182" s="1"/>
  <c r="E182"/>
  <c r="S181"/>
  <c r="N181"/>
  <c r="R181" s="1"/>
  <c r="V181" s="1"/>
  <c r="W181" s="1"/>
  <c r="E181"/>
  <c r="S180"/>
  <c r="N180"/>
  <c r="R180" s="1"/>
  <c r="V180" s="1"/>
  <c r="W180" s="1"/>
  <c r="E180"/>
  <c r="S179"/>
  <c r="N179"/>
  <c r="E179"/>
  <c r="U178"/>
  <c r="T178"/>
  <c r="O178"/>
  <c r="L178"/>
  <c r="J178"/>
  <c r="H178"/>
  <c r="F178"/>
  <c r="N178" s="1"/>
  <c r="Q178" s="1"/>
  <c r="D178"/>
  <c r="C178"/>
  <c r="S177"/>
  <c r="R177"/>
  <c r="N177"/>
  <c r="Q177" s="1"/>
  <c r="E177"/>
  <c r="S176"/>
  <c r="S175" s="1"/>
  <c r="R176"/>
  <c r="Q176"/>
  <c r="N176"/>
  <c r="E176"/>
  <c r="U175"/>
  <c r="T175"/>
  <c r="O175"/>
  <c r="L175"/>
  <c r="J175"/>
  <c r="H175"/>
  <c r="F175"/>
  <c r="E175"/>
  <c r="D175"/>
  <c r="C175"/>
  <c r="S174"/>
  <c r="Q174"/>
  <c r="N174"/>
  <c r="R174" s="1"/>
  <c r="E174"/>
  <c r="S173"/>
  <c r="N173"/>
  <c r="E173"/>
  <c r="S172"/>
  <c r="N172"/>
  <c r="Q172" s="1"/>
  <c r="E172"/>
  <c r="S171"/>
  <c r="R171"/>
  <c r="V171" s="1"/>
  <c r="W171" s="1"/>
  <c r="Q171"/>
  <c r="N171"/>
  <c r="E171"/>
  <c r="S170"/>
  <c r="Q170"/>
  <c r="N170"/>
  <c r="R170" s="1"/>
  <c r="E170"/>
  <c r="S169"/>
  <c r="N169"/>
  <c r="E169"/>
  <c r="S168"/>
  <c r="R168"/>
  <c r="N168"/>
  <c r="Q168" s="1"/>
  <c r="E168"/>
  <c r="U167"/>
  <c r="T167"/>
  <c r="O167"/>
  <c r="L167"/>
  <c r="J167"/>
  <c r="H167"/>
  <c r="F167"/>
  <c r="D167"/>
  <c r="C167"/>
  <c r="E167" s="1"/>
  <c r="S166"/>
  <c r="N166"/>
  <c r="Q166" s="1"/>
  <c r="E166"/>
  <c r="U165"/>
  <c r="T165"/>
  <c r="S165"/>
  <c r="O165"/>
  <c r="L165"/>
  <c r="J165"/>
  <c r="H165"/>
  <c r="F165"/>
  <c r="D165"/>
  <c r="E165" s="1"/>
  <c r="C165"/>
  <c r="S164"/>
  <c r="N164"/>
  <c r="R164" s="1"/>
  <c r="V164" s="1"/>
  <c r="W164" s="1"/>
  <c r="E164"/>
  <c r="S163"/>
  <c r="N163"/>
  <c r="E163"/>
  <c r="S162"/>
  <c r="S161" s="1"/>
  <c r="N162"/>
  <c r="R162" s="1"/>
  <c r="V162" s="1"/>
  <c r="E162"/>
  <c r="U161"/>
  <c r="T161"/>
  <c r="O161"/>
  <c r="L161"/>
  <c r="J161"/>
  <c r="H161"/>
  <c r="F161"/>
  <c r="E161"/>
  <c r="D161"/>
  <c r="C161"/>
  <c r="S160"/>
  <c r="N160"/>
  <c r="E160"/>
  <c r="S159"/>
  <c r="N159"/>
  <c r="Q159" s="1"/>
  <c r="E159"/>
  <c r="S158"/>
  <c r="R158"/>
  <c r="V158" s="1"/>
  <c r="W158" s="1"/>
  <c r="Q158"/>
  <c r="N158"/>
  <c r="E158"/>
  <c r="S157"/>
  <c r="Q157"/>
  <c r="N157"/>
  <c r="R157" s="1"/>
  <c r="E157"/>
  <c r="U156"/>
  <c r="T156"/>
  <c r="T152" s="1"/>
  <c r="O156"/>
  <c r="O152" s="1"/>
  <c r="L156"/>
  <c r="J156"/>
  <c r="H156"/>
  <c r="F156"/>
  <c r="D156"/>
  <c r="C156"/>
  <c r="E156" s="1"/>
  <c r="S155"/>
  <c r="N155"/>
  <c r="E155"/>
  <c r="S154"/>
  <c r="S153" s="1"/>
  <c r="R154"/>
  <c r="N154"/>
  <c r="Q154" s="1"/>
  <c r="E154"/>
  <c r="U153"/>
  <c r="T153"/>
  <c r="O153"/>
  <c r="L153"/>
  <c r="J153"/>
  <c r="H153"/>
  <c r="F153"/>
  <c r="D153"/>
  <c r="C153"/>
  <c r="E153" s="1"/>
  <c r="D152"/>
  <c r="S151"/>
  <c r="N151"/>
  <c r="R151" s="1"/>
  <c r="E151"/>
  <c r="U150"/>
  <c r="T150"/>
  <c r="S150"/>
  <c r="O150"/>
  <c r="L150"/>
  <c r="J150"/>
  <c r="H150"/>
  <c r="F150"/>
  <c r="D150"/>
  <c r="C150"/>
  <c r="E150" s="1"/>
  <c r="S149"/>
  <c r="N149"/>
  <c r="R149" s="1"/>
  <c r="V149" s="1"/>
  <c r="E149"/>
  <c r="S148"/>
  <c r="N148"/>
  <c r="E148"/>
  <c r="S147"/>
  <c r="S146" s="1"/>
  <c r="R147"/>
  <c r="N147"/>
  <c r="Q147" s="1"/>
  <c r="E147"/>
  <c r="U146"/>
  <c r="U137" s="1"/>
  <c r="T146"/>
  <c r="O146"/>
  <c r="L146"/>
  <c r="J146"/>
  <c r="H146"/>
  <c r="F146"/>
  <c r="D146"/>
  <c r="C146"/>
  <c r="S145"/>
  <c r="N145"/>
  <c r="R145" s="1"/>
  <c r="E145"/>
  <c r="U144"/>
  <c r="T144"/>
  <c r="S144"/>
  <c r="O144"/>
  <c r="L144"/>
  <c r="J144"/>
  <c r="H144"/>
  <c r="F144"/>
  <c r="D144"/>
  <c r="D137" s="1"/>
  <c r="C144"/>
  <c r="E144" s="1"/>
  <c r="S143"/>
  <c r="N143"/>
  <c r="R143" s="1"/>
  <c r="V143" s="1"/>
  <c r="E143"/>
  <c r="S142"/>
  <c r="N142"/>
  <c r="E142"/>
  <c r="S141"/>
  <c r="S138" s="1"/>
  <c r="R141"/>
  <c r="N141"/>
  <c r="Q141" s="1"/>
  <c r="E141"/>
  <c r="S140"/>
  <c r="N140"/>
  <c r="Q140" s="1"/>
  <c r="E140"/>
  <c r="S139"/>
  <c r="N139"/>
  <c r="R139" s="1"/>
  <c r="V139" s="1"/>
  <c r="E139"/>
  <c r="U138"/>
  <c r="T138"/>
  <c r="O138"/>
  <c r="L138"/>
  <c r="L137" s="1"/>
  <c r="J138"/>
  <c r="H138"/>
  <c r="F138"/>
  <c r="E138"/>
  <c r="D138"/>
  <c r="C138"/>
  <c r="J137"/>
  <c r="S136"/>
  <c r="S135" s="1"/>
  <c r="N136"/>
  <c r="E136"/>
  <c r="U135"/>
  <c r="T135"/>
  <c r="O135"/>
  <c r="L135"/>
  <c r="J135"/>
  <c r="H135"/>
  <c r="F135"/>
  <c r="D135"/>
  <c r="D128" s="1"/>
  <c r="C135"/>
  <c r="S134"/>
  <c r="S133" s="1"/>
  <c r="N134"/>
  <c r="Q134" s="1"/>
  <c r="E134"/>
  <c r="U133"/>
  <c r="T133"/>
  <c r="T128" s="1"/>
  <c r="O133"/>
  <c r="L133"/>
  <c r="J133"/>
  <c r="H133"/>
  <c r="F133"/>
  <c r="D133"/>
  <c r="C133"/>
  <c r="S132"/>
  <c r="S131" s="1"/>
  <c r="R132"/>
  <c r="Q132"/>
  <c r="N132"/>
  <c r="E132"/>
  <c r="U131"/>
  <c r="T131"/>
  <c r="O131"/>
  <c r="L131"/>
  <c r="J131"/>
  <c r="H131"/>
  <c r="F131"/>
  <c r="E131"/>
  <c r="D131"/>
  <c r="C131"/>
  <c r="S130"/>
  <c r="S129" s="1"/>
  <c r="Q130"/>
  <c r="N130"/>
  <c r="R130" s="1"/>
  <c r="E130"/>
  <c r="U129"/>
  <c r="T129"/>
  <c r="R129"/>
  <c r="O129"/>
  <c r="L129"/>
  <c r="J129"/>
  <c r="H129"/>
  <c r="F129"/>
  <c r="N129" s="1"/>
  <c r="Q129" s="1"/>
  <c r="D129"/>
  <c r="C129"/>
  <c r="E129" s="1"/>
  <c r="L128"/>
  <c r="S127"/>
  <c r="S126" s="1"/>
  <c r="N127"/>
  <c r="E127"/>
  <c r="U126"/>
  <c r="T126"/>
  <c r="O126"/>
  <c r="L126"/>
  <c r="J126"/>
  <c r="H126"/>
  <c r="F126"/>
  <c r="D126"/>
  <c r="C126"/>
  <c r="S125"/>
  <c r="S124" s="1"/>
  <c r="N125"/>
  <c r="Q125" s="1"/>
  <c r="E125"/>
  <c r="U124"/>
  <c r="T124"/>
  <c r="O124"/>
  <c r="L124"/>
  <c r="J124"/>
  <c r="H124"/>
  <c r="F124"/>
  <c r="N124" s="1"/>
  <c r="Q124" s="1"/>
  <c r="D124"/>
  <c r="C124"/>
  <c r="S123"/>
  <c r="R123"/>
  <c r="V123" s="1"/>
  <c r="W123" s="1"/>
  <c r="Q123"/>
  <c r="N123"/>
  <c r="E123"/>
  <c r="S122"/>
  <c r="N122"/>
  <c r="R122" s="1"/>
  <c r="V122" s="1"/>
  <c r="E122"/>
  <c r="W122" s="1"/>
  <c r="U121"/>
  <c r="T121"/>
  <c r="S121"/>
  <c r="O121"/>
  <c r="L121"/>
  <c r="J121"/>
  <c r="H121"/>
  <c r="F121"/>
  <c r="N121" s="1"/>
  <c r="Q121" s="1"/>
  <c r="D121"/>
  <c r="C121"/>
  <c r="E121" s="1"/>
  <c r="S120"/>
  <c r="S119" s="1"/>
  <c r="N120"/>
  <c r="E120"/>
  <c r="U119"/>
  <c r="T119"/>
  <c r="O119"/>
  <c r="L119"/>
  <c r="J119"/>
  <c r="H119"/>
  <c r="F119"/>
  <c r="D119"/>
  <c r="C119"/>
  <c r="S118"/>
  <c r="R118"/>
  <c r="N118"/>
  <c r="Q118" s="1"/>
  <c r="E118"/>
  <c r="S117"/>
  <c r="N117"/>
  <c r="Q117" s="1"/>
  <c r="E117"/>
  <c r="S116"/>
  <c r="N116"/>
  <c r="R116" s="1"/>
  <c r="V116" s="1"/>
  <c r="E116"/>
  <c r="S115"/>
  <c r="N115"/>
  <c r="E115"/>
  <c r="S114"/>
  <c r="S113" s="1"/>
  <c r="R114"/>
  <c r="N114"/>
  <c r="Q114" s="1"/>
  <c r="E114"/>
  <c r="U113"/>
  <c r="T113"/>
  <c r="O113"/>
  <c r="L113"/>
  <c r="L109" s="1"/>
  <c r="J113"/>
  <c r="H113"/>
  <c r="F113"/>
  <c r="D113"/>
  <c r="C113"/>
  <c r="S112"/>
  <c r="N112"/>
  <c r="R112" s="1"/>
  <c r="V112" s="1"/>
  <c r="W112" s="1"/>
  <c r="E112"/>
  <c r="S111"/>
  <c r="S110" s="1"/>
  <c r="Q111"/>
  <c r="N111"/>
  <c r="R111" s="1"/>
  <c r="E111"/>
  <c r="U110"/>
  <c r="T110"/>
  <c r="O110"/>
  <c r="L110"/>
  <c r="J110"/>
  <c r="H110"/>
  <c r="F110"/>
  <c r="D110"/>
  <c r="E110" s="1"/>
  <c r="C110"/>
  <c r="S108"/>
  <c r="S107" s="1"/>
  <c r="N108"/>
  <c r="E108"/>
  <c r="U107"/>
  <c r="T107"/>
  <c r="O107"/>
  <c r="L107"/>
  <c r="J107"/>
  <c r="H107"/>
  <c r="F107"/>
  <c r="D107"/>
  <c r="C107"/>
  <c r="S106"/>
  <c r="R106"/>
  <c r="N106"/>
  <c r="Q106" s="1"/>
  <c r="E106"/>
  <c r="S105"/>
  <c r="R105"/>
  <c r="V105" s="1"/>
  <c r="W105" s="1"/>
  <c r="Q105"/>
  <c r="N105"/>
  <c r="E105"/>
  <c r="S104"/>
  <c r="Q104"/>
  <c r="N104"/>
  <c r="R104" s="1"/>
  <c r="E104"/>
  <c r="S103"/>
  <c r="N103"/>
  <c r="E103"/>
  <c r="S102"/>
  <c r="R102"/>
  <c r="N102"/>
  <c r="Q102" s="1"/>
  <c r="E102"/>
  <c r="S101"/>
  <c r="R101"/>
  <c r="V101" s="1"/>
  <c r="W101" s="1"/>
  <c r="Q101"/>
  <c r="N101"/>
  <c r="E101"/>
  <c r="S100"/>
  <c r="Q100"/>
  <c r="N100"/>
  <c r="R100" s="1"/>
  <c r="E100"/>
  <c r="U99"/>
  <c r="T99"/>
  <c r="O99"/>
  <c r="L99"/>
  <c r="J99"/>
  <c r="H99"/>
  <c r="F99"/>
  <c r="D99"/>
  <c r="E99" s="1"/>
  <c r="C99"/>
  <c r="S98"/>
  <c r="S97" s="1"/>
  <c r="N98"/>
  <c r="E98"/>
  <c r="U97"/>
  <c r="T97"/>
  <c r="O97"/>
  <c r="L97"/>
  <c r="J97"/>
  <c r="H97"/>
  <c r="F97"/>
  <c r="N97" s="1"/>
  <c r="Q97" s="1"/>
  <c r="D97"/>
  <c r="C97"/>
  <c r="S96"/>
  <c r="S95" s="1"/>
  <c r="R96"/>
  <c r="R95" s="1"/>
  <c r="N96"/>
  <c r="Q96" s="1"/>
  <c r="E96"/>
  <c r="U95"/>
  <c r="T95"/>
  <c r="T89" s="1"/>
  <c r="O95"/>
  <c r="L95"/>
  <c r="J95"/>
  <c r="H95"/>
  <c r="F95"/>
  <c r="D95"/>
  <c r="C95"/>
  <c r="S94"/>
  <c r="N94"/>
  <c r="Q94" s="1"/>
  <c r="E94"/>
  <c r="S93"/>
  <c r="N93"/>
  <c r="R93" s="1"/>
  <c r="V93" s="1"/>
  <c r="W93" s="1"/>
  <c r="E93"/>
  <c r="U92"/>
  <c r="T92"/>
  <c r="S92"/>
  <c r="O92"/>
  <c r="L92"/>
  <c r="J92"/>
  <c r="H92"/>
  <c r="F92"/>
  <c r="D92"/>
  <c r="C92"/>
  <c r="E92" s="1"/>
  <c r="S91"/>
  <c r="S90" s="1"/>
  <c r="N91"/>
  <c r="E91"/>
  <c r="U90"/>
  <c r="U89" s="1"/>
  <c r="T90"/>
  <c r="O90"/>
  <c r="L90"/>
  <c r="J90"/>
  <c r="J89" s="1"/>
  <c r="H90"/>
  <c r="F90"/>
  <c r="D90"/>
  <c r="C90"/>
  <c r="S88"/>
  <c r="S87" s="1"/>
  <c r="S86" s="1"/>
  <c r="R88"/>
  <c r="R87" s="1"/>
  <c r="N88"/>
  <c r="Q88" s="1"/>
  <c r="E88"/>
  <c r="U87"/>
  <c r="T87"/>
  <c r="T86" s="1"/>
  <c r="O87"/>
  <c r="O86" s="1"/>
  <c r="L87"/>
  <c r="J87"/>
  <c r="J86" s="1"/>
  <c r="H87"/>
  <c r="H86" s="1"/>
  <c r="F87"/>
  <c r="D87"/>
  <c r="C87"/>
  <c r="E87" s="1"/>
  <c r="U86"/>
  <c r="L86"/>
  <c r="F86"/>
  <c r="D86"/>
  <c r="S85"/>
  <c r="R85"/>
  <c r="Q85"/>
  <c r="N85"/>
  <c r="E85"/>
  <c r="U84"/>
  <c r="T84"/>
  <c r="S84"/>
  <c r="O84"/>
  <c r="L84"/>
  <c r="J84"/>
  <c r="H84"/>
  <c r="F84"/>
  <c r="D84"/>
  <c r="E84" s="1"/>
  <c r="C84"/>
  <c r="S83"/>
  <c r="N83"/>
  <c r="R83" s="1"/>
  <c r="V83" s="1"/>
  <c r="W83" s="1"/>
  <c r="E83"/>
  <c r="S82"/>
  <c r="N82"/>
  <c r="E82"/>
  <c r="S81"/>
  <c r="N81"/>
  <c r="Q81" s="1"/>
  <c r="E81"/>
  <c r="S80"/>
  <c r="N80"/>
  <c r="R80" s="1"/>
  <c r="E80"/>
  <c r="U79"/>
  <c r="T79"/>
  <c r="O79"/>
  <c r="L79"/>
  <c r="J79"/>
  <c r="H79"/>
  <c r="F79"/>
  <c r="N79" s="1"/>
  <c r="Q79" s="1"/>
  <c r="D79"/>
  <c r="C79"/>
  <c r="E79" s="1"/>
  <c r="S78"/>
  <c r="Q78"/>
  <c r="N78"/>
  <c r="R78" s="1"/>
  <c r="E78"/>
  <c r="S77"/>
  <c r="S76" s="1"/>
  <c r="N77"/>
  <c r="E77"/>
  <c r="U76"/>
  <c r="T76"/>
  <c r="O76"/>
  <c r="L76"/>
  <c r="J76"/>
  <c r="H76"/>
  <c r="F76"/>
  <c r="D76"/>
  <c r="C76"/>
  <c r="E76" s="1"/>
  <c r="S75"/>
  <c r="R75"/>
  <c r="N75"/>
  <c r="Q75" s="1"/>
  <c r="E75"/>
  <c r="S74"/>
  <c r="N74"/>
  <c r="Q74" s="1"/>
  <c r="E74"/>
  <c r="S73"/>
  <c r="N73"/>
  <c r="R73" s="1"/>
  <c r="V73" s="1"/>
  <c r="E73"/>
  <c r="S72"/>
  <c r="N72"/>
  <c r="E72"/>
  <c r="U71"/>
  <c r="T71"/>
  <c r="O71"/>
  <c r="L71"/>
  <c r="J71"/>
  <c r="H71"/>
  <c r="F71"/>
  <c r="D71"/>
  <c r="C71"/>
  <c r="E71" s="1"/>
  <c r="S70"/>
  <c r="N70"/>
  <c r="Q70" s="1"/>
  <c r="E70"/>
  <c r="S69"/>
  <c r="N69"/>
  <c r="R69" s="1"/>
  <c r="E69"/>
  <c r="U68"/>
  <c r="T68"/>
  <c r="S68"/>
  <c r="O68"/>
  <c r="L68"/>
  <c r="J68"/>
  <c r="H68"/>
  <c r="F68"/>
  <c r="D68"/>
  <c r="C68"/>
  <c r="E68" s="1"/>
  <c r="S67"/>
  <c r="N67"/>
  <c r="R67" s="1"/>
  <c r="V67" s="1"/>
  <c r="E67"/>
  <c r="S66"/>
  <c r="S65" s="1"/>
  <c r="N66"/>
  <c r="E66"/>
  <c r="U65"/>
  <c r="T65"/>
  <c r="O65"/>
  <c r="L65"/>
  <c r="J65"/>
  <c r="H65"/>
  <c r="F65"/>
  <c r="D65"/>
  <c r="C65"/>
  <c r="S64"/>
  <c r="N64"/>
  <c r="Q64" s="1"/>
  <c r="E64"/>
  <c r="S63"/>
  <c r="N63"/>
  <c r="R63" s="1"/>
  <c r="E63"/>
  <c r="U62"/>
  <c r="T62"/>
  <c r="S62"/>
  <c r="O62"/>
  <c r="L62"/>
  <c r="J62"/>
  <c r="H62"/>
  <c r="F62"/>
  <c r="D62"/>
  <c r="C62"/>
  <c r="E62" s="1"/>
  <c r="S61"/>
  <c r="N61"/>
  <c r="R61" s="1"/>
  <c r="V61" s="1"/>
  <c r="W61" s="1"/>
  <c r="E61"/>
  <c r="S60"/>
  <c r="S59" s="1"/>
  <c r="N60"/>
  <c r="E60"/>
  <c r="U59"/>
  <c r="T59"/>
  <c r="O59"/>
  <c r="L59"/>
  <c r="J59"/>
  <c r="H59"/>
  <c r="F59"/>
  <c r="D59"/>
  <c r="C59"/>
  <c r="S58"/>
  <c r="N58"/>
  <c r="Q58" s="1"/>
  <c r="E58"/>
  <c r="S57"/>
  <c r="R57"/>
  <c r="Q57"/>
  <c r="N57"/>
  <c r="E57"/>
  <c r="U56"/>
  <c r="T56"/>
  <c r="S56"/>
  <c r="O56"/>
  <c r="L56"/>
  <c r="J56"/>
  <c r="H56"/>
  <c r="F56"/>
  <c r="D56"/>
  <c r="E56" s="1"/>
  <c r="C56"/>
  <c r="S55"/>
  <c r="N55"/>
  <c r="R55" s="1"/>
  <c r="V55" s="1"/>
  <c r="W55" s="1"/>
  <c r="E55"/>
  <c r="U54"/>
  <c r="T54"/>
  <c r="S54"/>
  <c r="O54"/>
  <c r="L54"/>
  <c r="J54"/>
  <c r="H54"/>
  <c r="F54"/>
  <c r="D54"/>
  <c r="C54"/>
  <c r="E54" s="1"/>
  <c r="S53"/>
  <c r="N53"/>
  <c r="E53"/>
  <c r="S52"/>
  <c r="S49" s="1"/>
  <c r="R52"/>
  <c r="N52"/>
  <c r="Q52" s="1"/>
  <c r="E52"/>
  <c r="S51"/>
  <c r="N51"/>
  <c r="Q51" s="1"/>
  <c r="E51"/>
  <c r="S50"/>
  <c r="N50"/>
  <c r="R50" s="1"/>
  <c r="V50" s="1"/>
  <c r="W50" s="1"/>
  <c r="E50"/>
  <c r="U49"/>
  <c r="T49"/>
  <c r="O49"/>
  <c r="L49"/>
  <c r="J49"/>
  <c r="H49"/>
  <c r="F49"/>
  <c r="N49" s="1"/>
  <c r="Q49" s="1"/>
  <c r="D49"/>
  <c r="C49"/>
  <c r="E49" s="1"/>
  <c r="S48"/>
  <c r="N48"/>
  <c r="E48"/>
  <c r="S47"/>
  <c r="R47"/>
  <c r="N47"/>
  <c r="Q47" s="1"/>
  <c r="E47"/>
  <c r="U46"/>
  <c r="T46"/>
  <c r="O46"/>
  <c r="L46"/>
  <c r="J46"/>
  <c r="H46"/>
  <c r="F46"/>
  <c r="D46"/>
  <c r="C46"/>
  <c r="E46" s="1"/>
  <c r="S45"/>
  <c r="N45"/>
  <c r="Q45" s="1"/>
  <c r="E45"/>
  <c r="S44"/>
  <c r="N44"/>
  <c r="R44" s="1"/>
  <c r="V44" s="1"/>
  <c r="E44"/>
  <c r="S43"/>
  <c r="N43"/>
  <c r="E43"/>
  <c r="U42"/>
  <c r="T42"/>
  <c r="O42"/>
  <c r="L42"/>
  <c r="J42"/>
  <c r="H42"/>
  <c r="F42"/>
  <c r="D42"/>
  <c r="C42"/>
  <c r="S41"/>
  <c r="S40" s="1"/>
  <c r="N41"/>
  <c r="Q41" s="1"/>
  <c r="E41"/>
  <c r="U40"/>
  <c r="T40"/>
  <c r="O40"/>
  <c r="L40"/>
  <c r="J40"/>
  <c r="H40"/>
  <c r="F40"/>
  <c r="D40"/>
  <c r="C40"/>
  <c r="S39"/>
  <c r="R39"/>
  <c r="V39" s="1"/>
  <c r="W39" s="1"/>
  <c r="Q39"/>
  <c r="N39"/>
  <c r="E39"/>
  <c r="S38"/>
  <c r="Q38"/>
  <c r="N38"/>
  <c r="R38" s="1"/>
  <c r="E38"/>
  <c r="S37"/>
  <c r="N37"/>
  <c r="E37"/>
  <c r="S36"/>
  <c r="R36"/>
  <c r="N36"/>
  <c r="Q36" s="1"/>
  <c r="E36"/>
  <c r="S35"/>
  <c r="S34" s="1"/>
  <c r="R35"/>
  <c r="Q35"/>
  <c r="N35"/>
  <c r="E35"/>
  <c r="U34"/>
  <c r="T34"/>
  <c r="O34"/>
  <c r="L34"/>
  <c r="J34"/>
  <c r="H34"/>
  <c r="F34"/>
  <c r="E34"/>
  <c r="D34"/>
  <c r="C34"/>
  <c r="S33"/>
  <c r="Q33"/>
  <c r="N33"/>
  <c r="R33" s="1"/>
  <c r="E33"/>
  <c r="S32"/>
  <c r="N32"/>
  <c r="E32"/>
  <c r="S31"/>
  <c r="N31"/>
  <c r="Q31" s="1"/>
  <c r="E31"/>
  <c r="S30"/>
  <c r="R30"/>
  <c r="V30" s="1"/>
  <c r="W30" s="1"/>
  <c r="Q30"/>
  <c r="N30"/>
  <c r="E30"/>
  <c r="S29"/>
  <c r="Q29"/>
  <c r="N29"/>
  <c r="R29" s="1"/>
  <c r="E29"/>
  <c r="U28"/>
  <c r="T28"/>
  <c r="O28"/>
  <c r="L28"/>
  <c r="J28"/>
  <c r="H28"/>
  <c r="F28"/>
  <c r="D28"/>
  <c r="C28"/>
  <c r="E28" s="1"/>
  <c r="S27"/>
  <c r="N27"/>
  <c r="E27"/>
  <c r="S26"/>
  <c r="R26"/>
  <c r="N26"/>
  <c r="Q26" s="1"/>
  <c r="E26"/>
  <c r="S25"/>
  <c r="S24" s="1"/>
  <c r="N25"/>
  <c r="Q25" s="1"/>
  <c r="E25"/>
  <c r="U24"/>
  <c r="T24"/>
  <c r="O24"/>
  <c r="L24"/>
  <c r="J24"/>
  <c r="H24"/>
  <c r="F24"/>
  <c r="N24" s="1"/>
  <c r="Q24" s="1"/>
  <c r="D24"/>
  <c r="C24"/>
  <c r="E24" s="1"/>
  <c r="S23"/>
  <c r="N23"/>
  <c r="R23" s="1"/>
  <c r="V23" s="1"/>
  <c r="E23"/>
  <c r="W23" s="1"/>
  <c r="S22"/>
  <c r="N22"/>
  <c r="E22"/>
  <c r="S21"/>
  <c r="R21"/>
  <c r="N21"/>
  <c r="Q21" s="1"/>
  <c r="E21"/>
  <c r="S20"/>
  <c r="S19" s="1"/>
  <c r="N20"/>
  <c r="Q20" s="1"/>
  <c r="E20"/>
  <c r="U19"/>
  <c r="T19"/>
  <c r="O19"/>
  <c r="L19"/>
  <c r="J19"/>
  <c r="H19"/>
  <c r="F19"/>
  <c r="N19" s="1"/>
  <c r="Q19" s="1"/>
  <c r="D19"/>
  <c r="C19"/>
  <c r="E19" s="1"/>
  <c r="S18"/>
  <c r="Q18"/>
  <c r="N18"/>
  <c r="R18" s="1"/>
  <c r="E18"/>
  <c r="S17"/>
  <c r="N17"/>
  <c r="E17"/>
  <c r="S16"/>
  <c r="R16"/>
  <c r="N16"/>
  <c r="Q16" s="1"/>
  <c r="E16"/>
  <c r="S15"/>
  <c r="S14" s="1"/>
  <c r="R15"/>
  <c r="Q15"/>
  <c r="N15"/>
  <c r="E15"/>
  <c r="U14"/>
  <c r="T14"/>
  <c r="O14"/>
  <c r="L14"/>
  <c r="J14"/>
  <c r="H14"/>
  <c r="F14"/>
  <c r="E14"/>
  <c r="D14"/>
  <c r="C14"/>
  <c r="S13"/>
  <c r="Q13"/>
  <c r="N13"/>
  <c r="R13" s="1"/>
  <c r="E13"/>
  <c r="S12"/>
  <c r="N12"/>
  <c r="E12"/>
  <c r="S11"/>
  <c r="N11"/>
  <c r="Q11" s="1"/>
  <c r="E11"/>
  <c r="S10"/>
  <c r="R10"/>
  <c r="V10" s="1"/>
  <c r="W10" s="1"/>
  <c r="Q10"/>
  <c r="N10"/>
  <c r="E10"/>
  <c r="S9"/>
  <c r="Q9"/>
  <c r="N9"/>
  <c r="R9" s="1"/>
  <c r="E9"/>
  <c r="U8"/>
  <c r="U7" s="1"/>
  <c r="T8"/>
  <c r="O8"/>
  <c r="L8"/>
  <c r="J8"/>
  <c r="J7" s="1"/>
  <c r="H8"/>
  <c r="F8"/>
  <c r="D8"/>
  <c r="C8"/>
  <c r="C7" s="1"/>
  <c r="W247" l="1"/>
  <c r="S109"/>
  <c r="N315"/>
  <c r="Q315" s="1"/>
  <c r="D7"/>
  <c r="R11"/>
  <c r="V11" s="1"/>
  <c r="W11" s="1"/>
  <c r="R31"/>
  <c r="N34"/>
  <c r="Q34" s="1"/>
  <c r="N40"/>
  <c r="Q40" s="1"/>
  <c r="O7"/>
  <c r="W44"/>
  <c r="S46"/>
  <c r="Q50"/>
  <c r="Q55"/>
  <c r="R58"/>
  <c r="V58" s="1"/>
  <c r="W58" s="1"/>
  <c r="N59"/>
  <c r="Q59" s="1"/>
  <c r="Q61"/>
  <c r="Q63"/>
  <c r="W67"/>
  <c r="Q69"/>
  <c r="W73"/>
  <c r="Q80"/>
  <c r="Q83"/>
  <c r="D89"/>
  <c r="Q93"/>
  <c r="S99"/>
  <c r="S89" s="1"/>
  <c r="Q112"/>
  <c r="W116"/>
  <c r="J109"/>
  <c r="U109"/>
  <c r="U6" s="1"/>
  <c r="R125"/>
  <c r="R124" s="1"/>
  <c r="N126"/>
  <c r="Q126" s="1"/>
  <c r="V129"/>
  <c r="W129" s="1"/>
  <c r="F128"/>
  <c r="H128"/>
  <c r="R134"/>
  <c r="R133" s="1"/>
  <c r="N138"/>
  <c r="Q138" s="1"/>
  <c r="W139"/>
  <c r="W143"/>
  <c r="Q145"/>
  <c r="W149"/>
  <c r="Q151"/>
  <c r="F152"/>
  <c r="J152"/>
  <c r="U152"/>
  <c r="R159"/>
  <c r="V159" s="1"/>
  <c r="W159" s="1"/>
  <c r="N161"/>
  <c r="Q161" s="1"/>
  <c r="W162"/>
  <c r="Q164"/>
  <c r="S167"/>
  <c r="R172"/>
  <c r="V172" s="1"/>
  <c r="W172" s="1"/>
  <c r="N175"/>
  <c r="Q175" s="1"/>
  <c r="Q180"/>
  <c r="Q181"/>
  <c r="W190"/>
  <c r="S192"/>
  <c r="W196"/>
  <c r="Q203"/>
  <c r="R206"/>
  <c r="V206" s="1"/>
  <c r="W206" s="1"/>
  <c r="F210"/>
  <c r="N211"/>
  <c r="Q211" s="1"/>
  <c r="N216"/>
  <c r="Q216" s="1"/>
  <c r="Q218"/>
  <c r="Q228"/>
  <c r="R235"/>
  <c r="V235" s="1"/>
  <c r="W235" s="1"/>
  <c r="N236"/>
  <c r="Q236" s="1"/>
  <c r="Q239"/>
  <c r="Q241"/>
  <c r="F244"/>
  <c r="N245"/>
  <c r="Q245" s="1"/>
  <c r="L244"/>
  <c r="T244"/>
  <c r="Q251"/>
  <c r="Q255"/>
  <c r="Q256"/>
  <c r="L252"/>
  <c r="F252"/>
  <c r="H252"/>
  <c r="N252" s="1"/>
  <c r="Q252" s="1"/>
  <c r="T252"/>
  <c r="R264"/>
  <c r="V264" s="1"/>
  <c r="W264" s="1"/>
  <c r="N265"/>
  <c r="Q265" s="1"/>
  <c r="R271"/>
  <c r="V271" s="1"/>
  <c r="W271" s="1"/>
  <c r="Q274"/>
  <c r="Q277"/>
  <c r="Q278"/>
  <c r="Q281"/>
  <c r="Q283"/>
  <c r="Q286"/>
  <c r="W290"/>
  <c r="Q296"/>
  <c r="Q299"/>
  <c r="Q300"/>
  <c r="Q303"/>
  <c r="R318"/>
  <c r="V318" s="1"/>
  <c r="W318" s="1"/>
  <c r="E321"/>
  <c r="S324"/>
  <c r="S323" s="1"/>
  <c r="W329"/>
  <c r="V333"/>
  <c r="W333" s="1"/>
  <c r="Q339"/>
  <c r="D343"/>
  <c r="E343" s="1"/>
  <c r="N344"/>
  <c r="Q344" s="1"/>
  <c r="Q347"/>
  <c r="N354"/>
  <c r="Q354" s="1"/>
  <c r="V355"/>
  <c r="W355" s="1"/>
  <c r="S354"/>
  <c r="S353" s="1"/>
  <c r="J353"/>
  <c r="N353" s="1"/>
  <c r="Q353" s="1"/>
  <c r="Q366"/>
  <c r="H89"/>
  <c r="O128"/>
  <c r="O252"/>
  <c r="E371"/>
  <c r="V13"/>
  <c r="W13" s="1"/>
  <c r="R20"/>
  <c r="R25"/>
  <c r="V25" s="1"/>
  <c r="W25" s="1"/>
  <c r="N28"/>
  <c r="Q28" s="1"/>
  <c r="V29"/>
  <c r="W29" s="1"/>
  <c r="V33"/>
  <c r="W33" s="1"/>
  <c r="E40"/>
  <c r="S42"/>
  <c r="R45"/>
  <c r="V45" s="1"/>
  <c r="W45" s="1"/>
  <c r="R51"/>
  <c r="V51" s="1"/>
  <c r="W51" s="1"/>
  <c r="V52"/>
  <c r="W52" s="1"/>
  <c r="N62"/>
  <c r="Q62" s="1"/>
  <c r="N68"/>
  <c r="Q68" s="1"/>
  <c r="S71"/>
  <c r="R74"/>
  <c r="V74" s="1"/>
  <c r="W74" s="1"/>
  <c r="S79"/>
  <c r="C86"/>
  <c r="E86" s="1"/>
  <c r="N92"/>
  <c r="Q92" s="1"/>
  <c r="R94"/>
  <c r="V94" s="1"/>
  <c r="W94" s="1"/>
  <c r="N95"/>
  <c r="Q95" s="1"/>
  <c r="O89"/>
  <c r="V111"/>
  <c r="W111" s="1"/>
  <c r="H109"/>
  <c r="T109"/>
  <c r="R117"/>
  <c r="V117" s="1"/>
  <c r="W117" s="1"/>
  <c r="E135"/>
  <c r="J128"/>
  <c r="J6" s="1"/>
  <c r="U128"/>
  <c r="R140"/>
  <c r="V140" s="1"/>
  <c r="W140" s="1"/>
  <c r="F137"/>
  <c r="H137"/>
  <c r="T137"/>
  <c r="N150"/>
  <c r="Q150" s="1"/>
  <c r="H152"/>
  <c r="N156"/>
  <c r="Q156" s="1"/>
  <c r="V157"/>
  <c r="W157" s="1"/>
  <c r="R166"/>
  <c r="V174"/>
  <c r="W174" s="1"/>
  <c r="R191"/>
  <c r="V191" s="1"/>
  <c r="W191" s="1"/>
  <c r="R197"/>
  <c r="V197" s="1"/>
  <c r="W197" s="1"/>
  <c r="R202"/>
  <c r="V202" s="1"/>
  <c r="W202" s="1"/>
  <c r="D210"/>
  <c r="V217"/>
  <c r="W217" s="1"/>
  <c r="S227"/>
  <c r="S210" s="1"/>
  <c r="R238"/>
  <c r="V238" s="1"/>
  <c r="W238" s="1"/>
  <c r="N240"/>
  <c r="Q240" s="1"/>
  <c r="R247"/>
  <c r="V260"/>
  <c r="W260" s="1"/>
  <c r="C267"/>
  <c r="E267" s="1"/>
  <c r="V273"/>
  <c r="W273" s="1"/>
  <c r="R287"/>
  <c r="V287" s="1"/>
  <c r="W287" s="1"/>
  <c r="V288"/>
  <c r="W288" s="1"/>
  <c r="R291"/>
  <c r="V291" s="1"/>
  <c r="W291" s="1"/>
  <c r="S295"/>
  <c r="R304"/>
  <c r="V304" s="1"/>
  <c r="W304" s="1"/>
  <c r="V305"/>
  <c r="R310"/>
  <c r="V311"/>
  <c r="V330"/>
  <c r="W330" s="1"/>
  <c r="D327"/>
  <c r="E327" s="1"/>
  <c r="R350"/>
  <c r="N363"/>
  <c r="Q363" s="1"/>
  <c r="U353"/>
  <c r="R365"/>
  <c r="V365" s="1"/>
  <c r="W365" s="1"/>
  <c r="L210"/>
  <c r="W307"/>
  <c r="W313"/>
  <c r="V9"/>
  <c r="W9" s="1"/>
  <c r="S8"/>
  <c r="V18"/>
  <c r="W18" s="1"/>
  <c r="Q23"/>
  <c r="S28"/>
  <c r="V38"/>
  <c r="W38" s="1"/>
  <c r="R41"/>
  <c r="R40" s="1"/>
  <c r="V40" s="1"/>
  <c r="W40" s="1"/>
  <c r="Q44"/>
  <c r="L7"/>
  <c r="N56"/>
  <c r="Q56" s="1"/>
  <c r="R64"/>
  <c r="Q67"/>
  <c r="R70"/>
  <c r="Q73"/>
  <c r="V78"/>
  <c r="W78" s="1"/>
  <c r="R81"/>
  <c r="V81" s="1"/>
  <c r="W81" s="1"/>
  <c r="N84"/>
  <c r="Q84" s="1"/>
  <c r="F89"/>
  <c r="L89"/>
  <c r="N99"/>
  <c r="Q99" s="1"/>
  <c r="V100"/>
  <c r="W100" s="1"/>
  <c r="V104"/>
  <c r="W104" s="1"/>
  <c r="N110"/>
  <c r="Q110" s="1"/>
  <c r="N113"/>
  <c r="Q113" s="1"/>
  <c r="O109"/>
  <c r="Q116"/>
  <c r="D109"/>
  <c r="Q122"/>
  <c r="E124"/>
  <c r="V130"/>
  <c r="W130" s="1"/>
  <c r="Q139"/>
  <c r="Q143"/>
  <c r="N146"/>
  <c r="Q146" s="1"/>
  <c r="O137"/>
  <c r="Q149"/>
  <c r="N153"/>
  <c r="Q153" s="1"/>
  <c r="S156"/>
  <c r="Q162"/>
  <c r="N165"/>
  <c r="Q165" s="1"/>
  <c r="V170"/>
  <c r="W170" s="1"/>
  <c r="R182"/>
  <c r="N183"/>
  <c r="Q183" s="1"/>
  <c r="V185"/>
  <c r="W185" s="1"/>
  <c r="Q190"/>
  <c r="Q196"/>
  <c r="N202"/>
  <c r="Q202" s="1"/>
  <c r="N204"/>
  <c r="Q204" s="1"/>
  <c r="J210"/>
  <c r="U210"/>
  <c r="R216"/>
  <c r="V216" s="1"/>
  <c r="W216" s="1"/>
  <c r="N219"/>
  <c r="Q219" s="1"/>
  <c r="Q222"/>
  <c r="V226"/>
  <c r="W226" s="1"/>
  <c r="R229"/>
  <c r="N230"/>
  <c r="Q230" s="1"/>
  <c r="V232"/>
  <c r="W232" s="1"/>
  <c r="E234"/>
  <c r="N238"/>
  <c r="Q238" s="1"/>
  <c r="N247"/>
  <c r="Q247" s="1"/>
  <c r="Q248"/>
  <c r="E253"/>
  <c r="J252"/>
  <c r="R257"/>
  <c r="N259"/>
  <c r="Q259" s="1"/>
  <c r="S268"/>
  <c r="R275"/>
  <c r="V275" s="1"/>
  <c r="R279"/>
  <c r="R284"/>
  <c r="V284" s="1"/>
  <c r="W284" s="1"/>
  <c r="Q290"/>
  <c r="Q294"/>
  <c r="R297"/>
  <c r="V297" s="1"/>
  <c r="R301"/>
  <c r="V301" s="1"/>
  <c r="W301" s="1"/>
  <c r="Q308"/>
  <c r="Q314"/>
  <c r="N316"/>
  <c r="Q316" s="1"/>
  <c r="N321"/>
  <c r="Q321" s="1"/>
  <c r="F327"/>
  <c r="Q329"/>
  <c r="Q333"/>
  <c r="J327"/>
  <c r="N327" s="1"/>
  <c r="Q327" s="1"/>
  <c r="U327"/>
  <c r="R340"/>
  <c r="V340" s="1"/>
  <c r="W340" s="1"/>
  <c r="N341"/>
  <c r="Q341" s="1"/>
  <c r="R344"/>
  <c r="V344" s="1"/>
  <c r="W344" s="1"/>
  <c r="F343"/>
  <c r="F348"/>
  <c r="N348" s="1"/>
  <c r="Q348" s="1"/>
  <c r="Q355"/>
  <c r="V359"/>
  <c r="W359" s="1"/>
  <c r="D353"/>
  <c r="E353" s="1"/>
  <c r="N365"/>
  <c r="Q365" s="1"/>
  <c r="W367"/>
  <c r="R370"/>
  <c r="R369" s="1"/>
  <c r="V369" s="1"/>
  <c r="W369" s="1"/>
  <c r="E372"/>
  <c r="I30" i="4"/>
  <c r="I44" s="1"/>
  <c r="D6" i="35"/>
  <c r="E7"/>
  <c r="E95"/>
  <c r="C89"/>
  <c r="E89" s="1"/>
  <c r="R127"/>
  <c r="Q127"/>
  <c r="R142"/>
  <c r="V142" s="1"/>
  <c r="W142" s="1"/>
  <c r="Q142"/>
  <c r="R148"/>
  <c r="V148" s="1"/>
  <c r="W148" s="1"/>
  <c r="Q148"/>
  <c r="V151"/>
  <c r="W151" s="1"/>
  <c r="R150"/>
  <c r="V150" s="1"/>
  <c r="W150" s="1"/>
  <c r="R160"/>
  <c r="V160" s="1"/>
  <c r="W160" s="1"/>
  <c r="Q160"/>
  <c r="Q201"/>
  <c r="R201"/>
  <c r="Q306"/>
  <c r="R306"/>
  <c r="V306" s="1"/>
  <c r="W306" s="1"/>
  <c r="R22"/>
  <c r="V22" s="1"/>
  <c r="W22" s="1"/>
  <c r="Q22"/>
  <c r="R37"/>
  <c r="V37" s="1"/>
  <c r="W37" s="1"/>
  <c r="Q37"/>
  <c r="R48"/>
  <c r="V48" s="1"/>
  <c r="W48" s="1"/>
  <c r="Q48"/>
  <c r="R60"/>
  <c r="Q60"/>
  <c r="V63"/>
  <c r="W63" s="1"/>
  <c r="R62"/>
  <c r="V62" s="1"/>
  <c r="W62" s="1"/>
  <c r="V132"/>
  <c r="W132" s="1"/>
  <c r="R131"/>
  <c r="V205"/>
  <c r="W205" s="1"/>
  <c r="V212"/>
  <c r="W212" s="1"/>
  <c r="R211"/>
  <c r="V211" s="1"/>
  <c r="W211" s="1"/>
  <c r="V269"/>
  <c r="W269" s="1"/>
  <c r="Q312"/>
  <c r="R312"/>
  <c r="V312" s="1"/>
  <c r="W312" s="1"/>
  <c r="R8"/>
  <c r="E8"/>
  <c r="S7"/>
  <c r="V26"/>
  <c r="W26" s="1"/>
  <c r="H7"/>
  <c r="T7"/>
  <c r="N42"/>
  <c r="Q42" s="1"/>
  <c r="N46"/>
  <c r="Q46" s="1"/>
  <c r="N54"/>
  <c r="Q54" s="1"/>
  <c r="V64"/>
  <c r="W64" s="1"/>
  <c r="N65"/>
  <c r="Q65" s="1"/>
  <c r="N90"/>
  <c r="Q90" s="1"/>
  <c r="E97"/>
  <c r="V106"/>
  <c r="W106" s="1"/>
  <c r="N107"/>
  <c r="Q107" s="1"/>
  <c r="R110"/>
  <c r="V110" s="1"/>
  <c r="W110" s="1"/>
  <c r="V118"/>
  <c r="W118" s="1"/>
  <c r="N119"/>
  <c r="Q119" s="1"/>
  <c r="R121"/>
  <c r="V121" s="1"/>
  <c r="W121" s="1"/>
  <c r="E126"/>
  <c r="N133"/>
  <c r="Q133" s="1"/>
  <c r="R138"/>
  <c r="V138" s="1"/>
  <c r="W138" s="1"/>
  <c r="V141"/>
  <c r="W141" s="1"/>
  <c r="S137"/>
  <c r="R27"/>
  <c r="V27" s="1"/>
  <c r="W27" s="1"/>
  <c r="Q27"/>
  <c r="V57"/>
  <c r="W57" s="1"/>
  <c r="R56"/>
  <c r="V56" s="1"/>
  <c r="W56" s="1"/>
  <c r="V87"/>
  <c r="W87" s="1"/>
  <c r="R86"/>
  <c r="V86" s="1"/>
  <c r="W86" s="1"/>
  <c r="R98"/>
  <c r="Q98"/>
  <c r="E113"/>
  <c r="C109"/>
  <c r="E109" s="1"/>
  <c r="Q184"/>
  <c r="R184"/>
  <c r="R12"/>
  <c r="V12" s="1"/>
  <c r="W12" s="1"/>
  <c r="Q12"/>
  <c r="V15"/>
  <c r="W15" s="1"/>
  <c r="R53"/>
  <c r="Q53"/>
  <c r="R72"/>
  <c r="Q72"/>
  <c r="R77"/>
  <c r="Q77"/>
  <c r="V80"/>
  <c r="W80" s="1"/>
  <c r="E133"/>
  <c r="C128"/>
  <c r="E128" s="1"/>
  <c r="R136"/>
  <c r="Q136"/>
  <c r="V16"/>
  <c r="W16" s="1"/>
  <c r="V31"/>
  <c r="W31" s="1"/>
  <c r="E42"/>
  <c r="E65"/>
  <c r="N87"/>
  <c r="Q87" s="1"/>
  <c r="N89"/>
  <c r="Q89" s="1"/>
  <c r="E90"/>
  <c r="V95"/>
  <c r="W95" s="1"/>
  <c r="V102"/>
  <c r="W102" s="1"/>
  <c r="E107"/>
  <c r="E119"/>
  <c r="V124"/>
  <c r="W124" s="1"/>
  <c r="N137"/>
  <c r="Q137" s="1"/>
  <c r="N144"/>
  <c r="Q144" s="1"/>
  <c r="L152"/>
  <c r="L6" s="1"/>
  <c r="R161"/>
  <c r="V161" s="1"/>
  <c r="W161" s="1"/>
  <c r="V145"/>
  <c r="W145" s="1"/>
  <c r="R144"/>
  <c r="Q276"/>
  <c r="R276"/>
  <c r="V276" s="1"/>
  <c r="W276" s="1"/>
  <c r="R17"/>
  <c r="V17" s="1"/>
  <c r="W17" s="1"/>
  <c r="Q17"/>
  <c r="V20"/>
  <c r="W20" s="1"/>
  <c r="R19"/>
  <c r="V19" s="1"/>
  <c r="W19" s="1"/>
  <c r="R32"/>
  <c r="V32" s="1"/>
  <c r="W32" s="1"/>
  <c r="Q32"/>
  <c r="V35"/>
  <c r="W35" s="1"/>
  <c r="R43"/>
  <c r="Q43"/>
  <c r="R66"/>
  <c r="Q66"/>
  <c r="V69"/>
  <c r="W69" s="1"/>
  <c r="R68"/>
  <c r="V68" s="1"/>
  <c r="W68" s="1"/>
  <c r="R82"/>
  <c r="V82" s="1"/>
  <c r="W82" s="1"/>
  <c r="Q82"/>
  <c r="V85"/>
  <c r="W85" s="1"/>
  <c r="R84"/>
  <c r="V84" s="1"/>
  <c r="W84" s="1"/>
  <c r="R91"/>
  <c r="Q91"/>
  <c r="R103"/>
  <c r="V103" s="1"/>
  <c r="W103" s="1"/>
  <c r="Q103"/>
  <c r="R108"/>
  <c r="Q108"/>
  <c r="R115"/>
  <c r="V115" s="1"/>
  <c r="W115" s="1"/>
  <c r="Q115"/>
  <c r="R120"/>
  <c r="Q120"/>
  <c r="E146"/>
  <c r="C137"/>
  <c r="E137" s="1"/>
  <c r="R155"/>
  <c r="V155" s="1"/>
  <c r="W155" s="1"/>
  <c r="Q155"/>
  <c r="Q179"/>
  <c r="R179"/>
  <c r="V209"/>
  <c r="W209" s="1"/>
  <c r="R208"/>
  <c r="V208" s="1"/>
  <c r="W208" s="1"/>
  <c r="Q231"/>
  <c r="R231"/>
  <c r="Q254"/>
  <c r="R254"/>
  <c r="Q298"/>
  <c r="R298"/>
  <c r="V298" s="1"/>
  <c r="W298" s="1"/>
  <c r="E324"/>
  <c r="C323"/>
  <c r="E323" s="1"/>
  <c r="N131"/>
  <c r="Q131" s="1"/>
  <c r="N8"/>
  <c r="Q8" s="1"/>
  <c r="F7"/>
  <c r="N14"/>
  <c r="Q14" s="1"/>
  <c r="V21"/>
  <c r="W21" s="1"/>
  <c r="V36"/>
  <c r="W36" s="1"/>
  <c r="R54"/>
  <c r="V54" s="1"/>
  <c r="W54" s="1"/>
  <c r="E59"/>
  <c r="V70"/>
  <c r="W70" s="1"/>
  <c r="N71"/>
  <c r="Q71" s="1"/>
  <c r="V75"/>
  <c r="W75" s="1"/>
  <c r="N76"/>
  <c r="Q76" s="1"/>
  <c r="N86"/>
  <c r="Q86" s="1"/>
  <c r="S128"/>
  <c r="V133"/>
  <c r="W133" s="1"/>
  <c r="N135"/>
  <c r="Q135" s="1"/>
  <c r="C152"/>
  <c r="E152" s="1"/>
  <c r="Q169"/>
  <c r="R169"/>
  <c r="V169" s="1"/>
  <c r="W169" s="1"/>
  <c r="Q215"/>
  <c r="R215"/>
  <c r="Q221"/>
  <c r="R221"/>
  <c r="V221" s="1"/>
  <c r="W221" s="1"/>
  <c r="Q237"/>
  <c r="R237"/>
  <c r="Q246"/>
  <c r="R246"/>
  <c r="E263"/>
  <c r="C252"/>
  <c r="E252" s="1"/>
  <c r="Q266"/>
  <c r="R266"/>
  <c r="Q285"/>
  <c r="R285"/>
  <c r="V285" s="1"/>
  <c r="W285" s="1"/>
  <c r="Q293"/>
  <c r="R293"/>
  <c r="V293" s="1"/>
  <c r="W293" s="1"/>
  <c r="V296"/>
  <c r="W296" s="1"/>
  <c r="V310"/>
  <c r="W310" s="1"/>
  <c r="Q319"/>
  <c r="R319"/>
  <c r="V319" s="1"/>
  <c r="W319" s="1"/>
  <c r="V322"/>
  <c r="W322" s="1"/>
  <c r="R321"/>
  <c r="Q332"/>
  <c r="R332"/>
  <c r="V332" s="1"/>
  <c r="W332" s="1"/>
  <c r="Q337"/>
  <c r="R337"/>
  <c r="Q342"/>
  <c r="R342"/>
  <c r="V347"/>
  <c r="W347" s="1"/>
  <c r="R346"/>
  <c r="Q352"/>
  <c r="R352"/>
  <c r="V352" s="1"/>
  <c r="W352" s="1"/>
  <c r="Q364"/>
  <c r="R364"/>
  <c r="V41"/>
  <c r="W41" s="1"/>
  <c r="V47"/>
  <c r="W47" s="1"/>
  <c r="V88"/>
  <c r="W88" s="1"/>
  <c r="V96"/>
  <c r="W96" s="1"/>
  <c r="F109"/>
  <c r="V114"/>
  <c r="W114" s="1"/>
  <c r="V125"/>
  <c r="W125" s="1"/>
  <c r="V134"/>
  <c r="W134" s="1"/>
  <c r="V147"/>
  <c r="W147" s="1"/>
  <c r="V154"/>
  <c r="W154" s="1"/>
  <c r="N167"/>
  <c r="Q167" s="1"/>
  <c r="E178"/>
  <c r="S178"/>
  <c r="E183"/>
  <c r="S183"/>
  <c r="R195"/>
  <c r="V195" s="1"/>
  <c r="W195" s="1"/>
  <c r="E200"/>
  <c r="N208"/>
  <c r="Q208" s="1"/>
  <c r="O210"/>
  <c r="S253"/>
  <c r="S252" s="1"/>
  <c r="R259"/>
  <c r="W275"/>
  <c r="F267"/>
  <c r="N267" s="1"/>
  <c r="Q267" s="1"/>
  <c r="N282"/>
  <c r="Q282" s="1"/>
  <c r="W297"/>
  <c r="W305"/>
  <c r="W311"/>
  <c r="N323"/>
  <c r="Q323" s="1"/>
  <c r="N328"/>
  <c r="Q328" s="1"/>
  <c r="N343"/>
  <c r="Q343" s="1"/>
  <c r="N346"/>
  <c r="Q346" s="1"/>
  <c r="Q173"/>
  <c r="R173"/>
  <c r="V173" s="1"/>
  <c r="W173" s="1"/>
  <c r="V176"/>
  <c r="W176" s="1"/>
  <c r="R175"/>
  <c r="V175" s="1"/>
  <c r="W175" s="1"/>
  <c r="Q207"/>
  <c r="R207"/>
  <c r="V207" s="1"/>
  <c r="W207" s="1"/>
  <c r="C210"/>
  <c r="E210" s="1"/>
  <c r="E219"/>
  <c r="Q225"/>
  <c r="R225"/>
  <c r="V225" s="1"/>
  <c r="W225" s="1"/>
  <c r="V228"/>
  <c r="W228" s="1"/>
  <c r="R227"/>
  <c r="V227" s="1"/>
  <c r="W227" s="1"/>
  <c r="E250"/>
  <c r="C244"/>
  <c r="E244" s="1"/>
  <c r="V262"/>
  <c r="W262" s="1"/>
  <c r="R261"/>
  <c r="V261" s="1"/>
  <c r="W261" s="1"/>
  <c r="Q289"/>
  <c r="R289"/>
  <c r="V289" s="1"/>
  <c r="W289" s="1"/>
  <c r="Q358"/>
  <c r="R358"/>
  <c r="V361"/>
  <c r="W361" s="1"/>
  <c r="R360"/>
  <c r="Q372"/>
  <c r="N371"/>
  <c r="Q371" s="1"/>
  <c r="R372"/>
  <c r="V373"/>
  <c r="W373" s="1"/>
  <c r="V177"/>
  <c r="W177" s="1"/>
  <c r="V182"/>
  <c r="W182" s="1"/>
  <c r="V187"/>
  <c r="W187" s="1"/>
  <c r="V193"/>
  <c r="W193" s="1"/>
  <c r="V199"/>
  <c r="W199" s="1"/>
  <c r="V229"/>
  <c r="W229" s="1"/>
  <c r="N234"/>
  <c r="Q234" s="1"/>
  <c r="V243"/>
  <c r="W243" s="1"/>
  <c r="V251"/>
  <c r="W251" s="1"/>
  <c r="V257"/>
  <c r="W257" s="1"/>
  <c r="N263"/>
  <c r="Q263" s="1"/>
  <c r="V279"/>
  <c r="W279" s="1"/>
  <c r="S267"/>
  <c r="V325"/>
  <c r="V362"/>
  <c r="W362" s="1"/>
  <c r="Q163"/>
  <c r="R163"/>
  <c r="V163" s="1"/>
  <c r="W163" s="1"/>
  <c r="Q188"/>
  <c r="R188"/>
  <c r="V188" s="1"/>
  <c r="W188" s="1"/>
  <c r="Q194"/>
  <c r="R194"/>
  <c r="V194" s="1"/>
  <c r="W194" s="1"/>
  <c r="V241"/>
  <c r="W241" s="1"/>
  <c r="R240"/>
  <c r="V240" s="1"/>
  <c r="W240" s="1"/>
  <c r="Q258"/>
  <c r="R258"/>
  <c r="V258" s="1"/>
  <c r="W258" s="1"/>
  <c r="Q272"/>
  <c r="R272"/>
  <c r="V272" s="1"/>
  <c r="W272" s="1"/>
  <c r="Q280"/>
  <c r="R280"/>
  <c r="V280" s="1"/>
  <c r="W280" s="1"/>
  <c r="V283"/>
  <c r="W283" s="1"/>
  <c r="R282"/>
  <c r="Q302"/>
  <c r="R302"/>
  <c r="V302" s="1"/>
  <c r="W302" s="1"/>
  <c r="V317"/>
  <c r="W317" s="1"/>
  <c r="R316"/>
  <c r="V316" s="1"/>
  <c r="W316" s="1"/>
  <c r="Q326"/>
  <c r="R326"/>
  <c r="V326" s="1"/>
  <c r="W326" s="1"/>
  <c r="V350"/>
  <c r="W350" s="1"/>
  <c r="R349"/>
  <c r="Q368"/>
  <c r="R368"/>
  <c r="V368" s="1"/>
  <c r="W368" s="1"/>
  <c r="V168"/>
  <c r="W168" s="1"/>
  <c r="N192"/>
  <c r="Q192" s="1"/>
  <c r="N198"/>
  <c r="Q198" s="1"/>
  <c r="E214"/>
  <c r="H210"/>
  <c r="T210"/>
  <c r="V220"/>
  <c r="W220" s="1"/>
  <c r="E236"/>
  <c r="N242"/>
  <c r="Q242" s="1"/>
  <c r="N244"/>
  <c r="Q244" s="1"/>
  <c r="E245"/>
  <c r="S244"/>
  <c r="N261"/>
  <c r="Q261" s="1"/>
  <c r="E265"/>
  <c r="N268"/>
  <c r="Q268" s="1"/>
  <c r="V292"/>
  <c r="W292" s="1"/>
  <c r="N307"/>
  <c r="Q307" s="1"/>
  <c r="N313"/>
  <c r="Q313" s="1"/>
  <c r="N324"/>
  <c r="Q324" s="1"/>
  <c r="V331"/>
  <c r="W331" s="1"/>
  <c r="E336"/>
  <c r="S336"/>
  <c r="S327" s="1"/>
  <c r="E341"/>
  <c r="V351"/>
  <c r="W351" s="1"/>
  <c r="N360"/>
  <c r="Q360" s="1"/>
  <c r="R192"/>
  <c r="V192" s="1"/>
  <c r="W192" s="1"/>
  <c r="R198"/>
  <c r="V198" s="1"/>
  <c r="W198" s="1"/>
  <c r="R219"/>
  <c r="V219" s="1"/>
  <c r="W219" s="1"/>
  <c r="R234"/>
  <c r="V234" s="1"/>
  <c r="W234" s="1"/>
  <c r="R242"/>
  <c r="V242" s="1"/>
  <c r="W242" s="1"/>
  <c r="R250"/>
  <c r="V250" s="1"/>
  <c r="W250" s="1"/>
  <c r="R263"/>
  <c r="V263" s="1"/>
  <c r="R324"/>
  <c r="R323" s="1"/>
  <c r="V323" s="1"/>
  <c r="F360" i="26"/>
  <c r="F365"/>
  <c r="N9"/>
  <c r="F16" i="32"/>
  <c r="F15"/>
  <c r="F13"/>
  <c r="F12"/>
  <c r="F11"/>
  <c r="N210" i="35" l="1"/>
  <c r="Q210" s="1"/>
  <c r="S152"/>
  <c r="N109"/>
  <c r="Q109" s="1"/>
  <c r="R34"/>
  <c r="V34" s="1"/>
  <c r="W34" s="1"/>
  <c r="N128"/>
  <c r="Q128" s="1"/>
  <c r="R167"/>
  <c r="V167" s="1"/>
  <c r="W167" s="1"/>
  <c r="R328"/>
  <c r="V328" s="1"/>
  <c r="W328" s="1"/>
  <c r="V370"/>
  <c r="W370" s="1"/>
  <c r="C6"/>
  <c r="E6" s="1"/>
  <c r="R92"/>
  <c r="V92" s="1"/>
  <c r="W92" s="1"/>
  <c r="V166"/>
  <c r="W166" s="1"/>
  <c r="R165"/>
  <c r="V165" s="1"/>
  <c r="W165" s="1"/>
  <c r="O6"/>
  <c r="R189"/>
  <c r="V189" s="1"/>
  <c r="W189" s="1"/>
  <c r="R309"/>
  <c r="V309" s="1"/>
  <c r="W309" s="1"/>
  <c r="R28"/>
  <c r="V28" s="1"/>
  <c r="W28" s="1"/>
  <c r="R253"/>
  <c r="V253" s="1"/>
  <c r="W253" s="1"/>
  <c r="V254"/>
  <c r="W254" s="1"/>
  <c r="R135"/>
  <c r="V135" s="1"/>
  <c r="W135" s="1"/>
  <c r="V136"/>
  <c r="W136" s="1"/>
  <c r="R126"/>
  <c r="V126" s="1"/>
  <c r="W126" s="1"/>
  <c r="V127"/>
  <c r="W127" s="1"/>
  <c r="R371"/>
  <c r="V371" s="1"/>
  <c r="W371" s="1"/>
  <c r="V372"/>
  <c r="W372" s="1"/>
  <c r="N7"/>
  <c r="F6"/>
  <c r="R230"/>
  <c r="V230" s="1"/>
  <c r="W230" s="1"/>
  <c r="V231"/>
  <c r="W231" s="1"/>
  <c r="R178"/>
  <c r="V178" s="1"/>
  <c r="W178" s="1"/>
  <c r="V179"/>
  <c r="W179" s="1"/>
  <c r="V144"/>
  <c r="W144" s="1"/>
  <c r="R76"/>
  <c r="V76" s="1"/>
  <c r="W76" s="1"/>
  <c r="V77"/>
  <c r="W77" s="1"/>
  <c r="V53"/>
  <c r="W53" s="1"/>
  <c r="R49"/>
  <c r="V49" s="1"/>
  <c r="W49" s="1"/>
  <c r="R59"/>
  <c r="V59" s="1"/>
  <c r="W59" s="1"/>
  <c r="V60"/>
  <c r="W60" s="1"/>
  <c r="H6"/>
  <c r="W323"/>
  <c r="R46"/>
  <c r="V46" s="1"/>
  <c r="W46" s="1"/>
  <c r="R153"/>
  <c r="R99"/>
  <c r="V99" s="1"/>
  <c r="W99" s="1"/>
  <c r="N152"/>
  <c r="Q152" s="1"/>
  <c r="R146"/>
  <c r="V146" s="1"/>
  <c r="W146" s="1"/>
  <c r="S6"/>
  <c r="R71"/>
  <c r="V71" s="1"/>
  <c r="W71" s="1"/>
  <c r="V72"/>
  <c r="W72" s="1"/>
  <c r="R97"/>
  <c r="V97" s="1"/>
  <c r="W97" s="1"/>
  <c r="V98"/>
  <c r="W98" s="1"/>
  <c r="V8"/>
  <c r="W8" s="1"/>
  <c r="W325"/>
  <c r="V324"/>
  <c r="W324" s="1"/>
  <c r="V358"/>
  <c r="W358" s="1"/>
  <c r="R354"/>
  <c r="V354" s="1"/>
  <c r="W354" s="1"/>
  <c r="R363"/>
  <c r="V363" s="1"/>
  <c r="W363" s="1"/>
  <c r="V364"/>
  <c r="W364" s="1"/>
  <c r="V346"/>
  <c r="W346" s="1"/>
  <c r="R343"/>
  <c r="V343" s="1"/>
  <c r="W343" s="1"/>
  <c r="R336"/>
  <c r="V337"/>
  <c r="W337" s="1"/>
  <c r="V321"/>
  <c r="W321" s="1"/>
  <c r="R315"/>
  <c r="V315" s="1"/>
  <c r="W315" s="1"/>
  <c r="R265"/>
  <c r="V265" s="1"/>
  <c r="W265" s="1"/>
  <c r="V266"/>
  <c r="W266" s="1"/>
  <c r="R245"/>
  <c r="V246"/>
  <c r="W246" s="1"/>
  <c r="R119"/>
  <c r="V119" s="1"/>
  <c r="W119" s="1"/>
  <c r="V120"/>
  <c r="W120" s="1"/>
  <c r="R107"/>
  <c r="V107" s="1"/>
  <c r="W107" s="1"/>
  <c r="V108"/>
  <c r="W108" s="1"/>
  <c r="R90"/>
  <c r="V91"/>
  <c r="W91" s="1"/>
  <c r="R65"/>
  <c r="V65" s="1"/>
  <c r="W65" s="1"/>
  <c r="V66"/>
  <c r="W66" s="1"/>
  <c r="V131"/>
  <c r="W131" s="1"/>
  <c r="R200"/>
  <c r="V200" s="1"/>
  <c r="W200" s="1"/>
  <c r="V201"/>
  <c r="W201" s="1"/>
  <c r="R156"/>
  <c r="V156" s="1"/>
  <c r="W156" s="1"/>
  <c r="V349"/>
  <c r="W349" s="1"/>
  <c r="R348"/>
  <c r="V348" s="1"/>
  <c r="W348" s="1"/>
  <c r="V282"/>
  <c r="W282" s="1"/>
  <c r="V360"/>
  <c r="W360" s="1"/>
  <c r="V259"/>
  <c r="W259" s="1"/>
  <c r="R341"/>
  <c r="V341" s="1"/>
  <c r="W341" s="1"/>
  <c r="V342"/>
  <c r="W342" s="1"/>
  <c r="R236"/>
  <c r="V236" s="1"/>
  <c r="W236" s="1"/>
  <c r="V237"/>
  <c r="W237" s="1"/>
  <c r="R214"/>
  <c r="V215"/>
  <c r="W215" s="1"/>
  <c r="R42"/>
  <c r="V42" s="1"/>
  <c r="W42" s="1"/>
  <c r="V43"/>
  <c r="W43" s="1"/>
  <c r="R183"/>
  <c r="V183" s="1"/>
  <c r="W183" s="1"/>
  <c r="V184"/>
  <c r="W184" s="1"/>
  <c r="W263"/>
  <c r="R295"/>
  <c r="V295" s="1"/>
  <c r="W295" s="1"/>
  <c r="R113"/>
  <c r="R79"/>
  <c r="V79" s="1"/>
  <c r="W79" s="1"/>
  <c r="R14"/>
  <c r="V14" s="1"/>
  <c r="W14" s="1"/>
  <c r="T6"/>
  <c r="R268"/>
  <c r="V268" s="1"/>
  <c r="W268" s="1"/>
  <c r="R204"/>
  <c r="V204" s="1"/>
  <c r="W204" s="1"/>
  <c r="R24"/>
  <c r="V24" s="1"/>
  <c r="W24" s="1"/>
  <c r="K10" i="30"/>
  <c r="K11"/>
  <c r="K12"/>
  <c r="K13"/>
  <c r="K8"/>
  <c r="K9"/>
  <c r="E16"/>
  <c r="R128" i="35" l="1"/>
  <c r="V128" s="1"/>
  <c r="W128" s="1"/>
  <c r="Q7"/>
  <c r="Q6" s="1"/>
  <c r="N6"/>
  <c r="V214"/>
  <c r="W214" s="1"/>
  <c r="R210"/>
  <c r="V210" s="1"/>
  <c r="W210" s="1"/>
  <c r="V245"/>
  <c r="W245" s="1"/>
  <c r="R244"/>
  <c r="V244" s="1"/>
  <c r="W244" s="1"/>
  <c r="R267"/>
  <c r="V267" s="1"/>
  <c r="W267" s="1"/>
  <c r="R353"/>
  <c r="V353" s="1"/>
  <c r="W353" s="1"/>
  <c r="R7"/>
  <c r="V90"/>
  <c r="W90" s="1"/>
  <c r="R89"/>
  <c r="V89" s="1"/>
  <c r="W89" s="1"/>
  <c r="V336"/>
  <c r="W336" s="1"/>
  <c r="R327"/>
  <c r="V327" s="1"/>
  <c r="W327" s="1"/>
  <c r="V113"/>
  <c r="W113" s="1"/>
  <c r="R109"/>
  <c r="V109" s="1"/>
  <c r="W109" s="1"/>
  <c r="V153"/>
  <c r="W153" s="1"/>
  <c r="R152"/>
  <c r="V152" s="1"/>
  <c r="W152" s="1"/>
  <c r="R252"/>
  <c r="V252" s="1"/>
  <c r="W252" s="1"/>
  <c r="R137"/>
  <c r="V137" s="1"/>
  <c r="W137" s="1"/>
  <c r="D11" i="33"/>
  <c r="S373" i="26"/>
  <c r="S370"/>
  <c r="S366"/>
  <c r="S364"/>
  <c r="S362"/>
  <c r="S361"/>
  <c r="S359"/>
  <c r="S358"/>
  <c r="S357"/>
  <c r="S356"/>
  <c r="S355"/>
  <c r="S352"/>
  <c r="S351"/>
  <c r="S350"/>
  <c r="S347"/>
  <c r="S345"/>
  <c r="S342"/>
  <c r="S340"/>
  <c r="S339"/>
  <c r="S338"/>
  <c r="S337"/>
  <c r="S335"/>
  <c r="S334"/>
  <c r="S333"/>
  <c r="S332"/>
  <c r="S331"/>
  <c r="S330"/>
  <c r="S329"/>
  <c r="S326"/>
  <c r="S325"/>
  <c r="S322"/>
  <c r="S320"/>
  <c r="S319"/>
  <c r="S318"/>
  <c r="S317"/>
  <c r="S314"/>
  <c r="S312"/>
  <c r="S311"/>
  <c r="S310"/>
  <c r="S308"/>
  <c r="S306"/>
  <c r="S305"/>
  <c r="S304"/>
  <c r="S303"/>
  <c r="S302"/>
  <c r="S301"/>
  <c r="S300"/>
  <c r="S299"/>
  <c r="S298"/>
  <c r="S297"/>
  <c r="S296"/>
  <c r="S294"/>
  <c r="S293"/>
  <c r="S292"/>
  <c r="S291"/>
  <c r="S290"/>
  <c r="S289"/>
  <c r="S288"/>
  <c r="S287"/>
  <c r="S286"/>
  <c r="S285"/>
  <c r="S284"/>
  <c r="S283"/>
  <c r="S281"/>
  <c r="S280"/>
  <c r="S279"/>
  <c r="S278"/>
  <c r="S277"/>
  <c r="S276"/>
  <c r="S275"/>
  <c r="S274"/>
  <c r="S273"/>
  <c r="S272"/>
  <c r="S271"/>
  <c r="S270"/>
  <c r="S269"/>
  <c r="S266"/>
  <c r="S264"/>
  <c r="S262"/>
  <c r="S260"/>
  <c r="S258"/>
  <c r="S257"/>
  <c r="S256"/>
  <c r="S255"/>
  <c r="S254"/>
  <c r="S251"/>
  <c r="S249"/>
  <c r="S248"/>
  <c r="S246"/>
  <c r="S243"/>
  <c r="S241"/>
  <c r="S239"/>
  <c r="S237"/>
  <c r="S235"/>
  <c r="S233"/>
  <c r="S232"/>
  <c r="S231"/>
  <c r="S229"/>
  <c r="S228"/>
  <c r="S226"/>
  <c r="S225"/>
  <c r="S224"/>
  <c r="S223"/>
  <c r="S222"/>
  <c r="S221"/>
  <c r="S220"/>
  <c r="S218"/>
  <c r="S217"/>
  <c r="S215"/>
  <c r="S213"/>
  <c r="S212"/>
  <c r="S209"/>
  <c r="S207"/>
  <c r="S206"/>
  <c r="S205"/>
  <c r="S203"/>
  <c r="S201"/>
  <c r="S199"/>
  <c r="S197"/>
  <c r="S196"/>
  <c r="S194"/>
  <c r="S193"/>
  <c r="S191"/>
  <c r="S190"/>
  <c r="S188"/>
  <c r="S187"/>
  <c r="S186"/>
  <c r="S185"/>
  <c r="S184"/>
  <c r="S182"/>
  <c r="S181"/>
  <c r="S180"/>
  <c r="S179"/>
  <c r="S177"/>
  <c r="S176"/>
  <c r="S174"/>
  <c r="S173"/>
  <c r="S172"/>
  <c r="S171"/>
  <c r="S170"/>
  <c r="S169"/>
  <c r="S168"/>
  <c r="S166"/>
  <c r="S164"/>
  <c r="S163"/>
  <c r="S162"/>
  <c r="S160"/>
  <c r="S159"/>
  <c r="S158"/>
  <c r="S157"/>
  <c r="S155"/>
  <c r="S154"/>
  <c r="S151"/>
  <c r="S149"/>
  <c r="S148"/>
  <c r="S147"/>
  <c r="S145"/>
  <c r="S143"/>
  <c r="S142"/>
  <c r="S141"/>
  <c r="S140"/>
  <c r="S139"/>
  <c r="S136"/>
  <c r="S134"/>
  <c r="S132"/>
  <c r="S130"/>
  <c r="S127"/>
  <c r="S125"/>
  <c r="S123"/>
  <c r="S122"/>
  <c r="S120"/>
  <c r="S118"/>
  <c r="S117"/>
  <c r="S116"/>
  <c r="S115"/>
  <c r="S114"/>
  <c r="S112"/>
  <c r="S111"/>
  <c r="S108"/>
  <c r="S106"/>
  <c r="S105"/>
  <c r="S104"/>
  <c r="S103"/>
  <c r="S102"/>
  <c r="S101"/>
  <c r="S100"/>
  <c r="S98"/>
  <c r="S96"/>
  <c r="S94"/>
  <c r="S93"/>
  <c r="S91"/>
  <c r="S88"/>
  <c r="S85"/>
  <c r="S83"/>
  <c r="S82"/>
  <c r="S81"/>
  <c r="S80"/>
  <c r="S78"/>
  <c r="S77"/>
  <c r="S75"/>
  <c r="S74"/>
  <c r="S73"/>
  <c r="S72"/>
  <c r="S70"/>
  <c r="S69"/>
  <c r="S67"/>
  <c r="S66"/>
  <c r="S64"/>
  <c r="S63"/>
  <c r="S61"/>
  <c r="S60"/>
  <c r="S58"/>
  <c r="S57"/>
  <c r="S55"/>
  <c r="S53"/>
  <c r="S52"/>
  <c r="S51"/>
  <c r="S50"/>
  <c r="S48"/>
  <c r="S47"/>
  <c r="S45"/>
  <c r="S44"/>
  <c r="S43"/>
  <c r="S41"/>
  <c r="S39"/>
  <c r="S38"/>
  <c r="S37"/>
  <c r="S36"/>
  <c r="S35"/>
  <c r="S33"/>
  <c r="S32"/>
  <c r="S31"/>
  <c r="S30"/>
  <c r="S29"/>
  <c r="S27"/>
  <c r="S26"/>
  <c r="S25"/>
  <c r="S23"/>
  <c r="S22"/>
  <c r="S21"/>
  <c r="S20"/>
  <c r="S18"/>
  <c r="S17"/>
  <c r="S16"/>
  <c r="S15"/>
  <c r="S13"/>
  <c r="S12"/>
  <c r="S11"/>
  <c r="S10"/>
  <c r="V7" i="35" l="1"/>
  <c r="W7" s="1"/>
  <c r="R6"/>
  <c r="V6" s="1"/>
  <c r="W6" s="1"/>
  <c r="N368" i="26"/>
  <c r="R368" s="1"/>
  <c r="V368" s="1"/>
  <c r="V374"/>
  <c r="N374"/>
  <c r="Q374" s="1"/>
  <c r="E374"/>
  <c r="N373"/>
  <c r="Q373" s="1"/>
  <c r="E373"/>
  <c r="S372"/>
  <c r="S371" s="1"/>
  <c r="L372"/>
  <c r="L371" s="1"/>
  <c r="J372"/>
  <c r="J371" s="1"/>
  <c r="H372"/>
  <c r="H371" s="1"/>
  <c r="F372"/>
  <c r="F371" s="1"/>
  <c r="D372"/>
  <c r="D371" s="1"/>
  <c r="C372"/>
  <c r="N370"/>
  <c r="Q370" s="1"/>
  <c r="E370"/>
  <c r="U369"/>
  <c r="T369"/>
  <c r="S369"/>
  <c r="O369"/>
  <c r="L369"/>
  <c r="J369"/>
  <c r="H369"/>
  <c r="F369"/>
  <c r="D369"/>
  <c r="C369"/>
  <c r="E368"/>
  <c r="S367"/>
  <c r="V367" s="1"/>
  <c r="E367"/>
  <c r="N366"/>
  <c r="Q366" s="1"/>
  <c r="E366"/>
  <c r="U365"/>
  <c r="T365"/>
  <c r="S365"/>
  <c r="O365"/>
  <c r="L365"/>
  <c r="J365"/>
  <c r="H365"/>
  <c r="D365"/>
  <c r="C365"/>
  <c r="N364"/>
  <c r="E364"/>
  <c r="U363"/>
  <c r="T363"/>
  <c r="S363"/>
  <c r="O363"/>
  <c r="L363"/>
  <c r="J363"/>
  <c r="H363"/>
  <c r="F363"/>
  <c r="D363"/>
  <c r="C363"/>
  <c r="N362"/>
  <c r="R362" s="1"/>
  <c r="V362" s="1"/>
  <c r="E362"/>
  <c r="N361"/>
  <c r="E361"/>
  <c r="U360"/>
  <c r="T360"/>
  <c r="S360"/>
  <c r="O360"/>
  <c r="L360"/>
  <c r="J360"/>
  <c r="H360"/>
  <c r="D360"/>
  <c r="C360"/>
  <c r="N359"/>
  <c r="Q359" s="1"/>
  <c r="E359"/>
  <c r="N358"/>
  <c r="E358"/>
  <c r="N357"/>
  <c r="R357" s="1"/>
  <c r="V357" s="1"/>
  <c r="E357"/>
  <c r="N356"/>
  <c r="E356"/>
  <c r="N355"/>
  <c r="Q355" s="1"/>
  <c r="E355"/>
  <c r="U354"/>
  <c r="T354"/>
  <c r="S354"/>
  <c r="O354"/>
  <c r="L354"/>
  <c r="J354"/>
  <c r="H354"/>
  <c r="F354"/>
  <c r="D354"/>
  <c r="C354"/>
  <c r="N352"/>
  <c r="E352"/>
  <c r="N351"/>
  <c r="R351" s="1"/>
  <c r="V351" s="1"/>
  <c r="E351"/>
  <c r="N350"/>
  <c r="E350"/>
  <c r="U349"/>
  <c r="U348" s="1"/>
  <c r="T349"/>
  <c r="T348" s="1"/>
  <c r="S349"/>
  <c r="O349"/>
  <c r="L349"/>
  <c r="L348" s="1"/>
  <c r="J349"/>
  <c r="J348" s="1"/>
  <c r="H349"/>
  <c r="H348" s="1"/>
  <c r="F349"/>
  <c r="F348" s="1"/>
  <c r="D349"/>
  <c r="D348" s="1"/>
  <c r="C349"/>
  <c r="S348"/>
  <c r="O348"/>
  <c r="N347"/>
  <c r="R347" s="1"/>
  <c r="E347"/>
  <c r="O346"/>
  <c r="L346"/>
  <c r="J346"/>
  <c r="H346"/>
  <c r="F346"/>
  <c r="D346"/>
  <c r="C346"/>
  <c r="N345"/>
  <c r="E345"/>
  <c r="U344"/>
  <c r="U343" s="1"/>
  <c r="T344"/>
  <c r="T343" s="1"/>
  <c r="S344"/>
  <c r="S343" s="1"/>
  <c r="O344"/>
  <c r="L344"/>
  <c r="L343" s="1"/>
  <c r="J344"/>
  <c r="J343" s="1"/>
  <c r="H344"/>
  <c r="F344"/>
  <c r="D344"/>
  <c r="D343" s="1"/>
  <c r="C344"/>
  <c r="N342"/>
  <c r="Q342" s="1"/>
  <c r="E342"/>
  <c r="U341"/>
  <c r="T341"/>
  <c r="S341"/>
  <c r="O341"/>
  <c r="L341"/>
  <c r="J341"/>
  <c r="H341"/>
  <c r="F341"/>
  <c r="D341"/>
  <c r="C341"/>
  <c r="N340"/>
  <c r="E340"/>
  <c r="N339"/>
  <c r="Q339" s="1"/>
  <c r="E339"/>
  <c r="N338"/>
  <c r="E338"/>
  <c r="N337"/>
  <c r="Q337" s="1"/>
  <c r="E337"/>
  <c r="U336"/>
  <c r="T336"/>
  <c r="S336"/>
  <c r="O336"/>
  <c r="L336"/>
  <c r="J336"/>
  <c r="H336"/>
  <c r="F336"/>
  <c r="D336"/>
  <c r="C336"/>
  <c r="N335"/>
  <c r="E335"/>
  <c r="N334"/>
  <c r="Q334" s="1"/>
  <c r="E334"/>
  <c r="N333"/>
  <c r="E333"/>
  <c r="N332"/>
  <c r="Q332" s="1"/>
  <c r="E332"/>
  <c r="N331"/>
  <c r="E331"/>
  <c r="N330"/>
  <c r="Q330" s="1"/>
  <c r="E330"/>
  <c r="N329"/>
  <c r="E329"/>
  <c r="U328"/>
  <c r="T328"/>
  <c r="S328"/>
  <c r="O328"/>
  <c r="L328"/>
  <c r="J328"/>
  <c r="H328"/>
  <c r="F328"/>
  <c r="D328"/>
  <c r="C328"/>
  <c r="N326"/>
  <c r="Q326" s="1"/>
  <c r="E326"/>
  <c r="N325"/>
  <c r="R325" s="1"/>
  <c r="V325" s="1"/>
  <c r="E325"/>
  <c r="U324"/>
  <c r="U323" s="1"/>
  <c r="T324"/>
  <c r="T323" s="1"/>
  <c r="S324"/>
  <c r="S323" s="1"/>
  <c r="O324"/>
  <c r="O323" s="1"/>
  <c r="L324"/>
  <c r="L323" s="1"/>
  <c r="J324"/>
  <c r="J323" s="1"/>
  <c r="H324"/>
  <c r="H323" s="1"/>
  <c r="F324"/>
  <c r="F323" s="1"/>
  <c r="D324"/>
  <c r="D323" s="1"/>
  <c r="C324"/>
  <c r="N322"/>
  <c r="Q322" s="1"/>
  <c r="E322"/>
  <c r="U321"/>
  <c r="T321"/>
  <c r="S321"/>
  <c r="O321"/>
  <c r="L321"/>
  <c r="J321"/>
  <c r="H321"/>
  <c r="F321"/>
  <c r="D321"/>
  <c r="C321"/>
  <c r="N320"/>
  <c r="R320" s="1"/>
  <c r="V320" s="1"/>
  <c r="E320"/>
  <c r="N319"/>
  <c r="Q319" s="1"/>
  <c r="E319"/>
  <c r="N318"/>
  <c r="R318" s="1"/>
  <c r="V318" s="1"/>
  <c r="E318"/>
  <c r="N317"/>
  <c r="Q317" s="1"/>
  <c r="E317"/>
  <c r="U316"/>
  <c r="T316"/>
  <c r="S316"/>
  <c r="O316"/>
  <c r="L316"/>
  <c r="J316"/>
  <c r="H316"/>
  <c r="F316"/>
  <c r="D316"/>
  <c r="C316"/>
  <c r="N314"/>
  <c r="R314" s="1"/>
  <c r="V314" s="1"/>
  <c r="E314"/>
  <c r="U313"/>
  <c r="T313"/>
  <c r="S313"/>
  <c r="O313"/>
  <c r="L313"/>
  <c r="J313"/>
  <c r="H313"/>
  <c r="F313"/>
  <c r="D313"/>
  <c r="C313"/>
  <c r="N312"/>
  <c r="Q312" s="1"/>
  <c r="E312"/>
  <c r="N311"/>
  <c r="R311" s="1"/>
  <c r="V311" s="1"/>
  <c r="E311"/>
  <c r="N310"/>
  <c r="Q310" s="1"/>
  <c r="E310"/>
  <c r="U309"/>
  <c r="T309"/>
  <c r="S309"/>
  <c r="O309"/>
  <c r="L309"/>
  <c r="J309"/>
  <c r="H309"/>
  <c r="F309"/>
  <c r="D309"/>
  <c r="C309"/>
  <c r="N308"/>
  <c r="R308" s="1"/>
  <c r="E308"/>
  <c r="U307"/>
  <c r="T307"/>
  <c r="S307"/>
  <c r="O307"/>
  <c r="L307"/>
  <c r="J307"/>
  <c r="H307"/>
  <c r="F307"/>
  <c r="D307"/>
  <c r="C307"/>
  <c r="N306"/>
  <c r="Q306" s="1"/>
  <c r="E306"/>
  <c r="N305"/>
  <c r="R305" s="1"/>
  <c r="V305" s="1"/>
  <c r="E305"/>
  <c r="N304"/>
  <c r="Q304" s="1"/>
  <c r="E304"/>
  <c r="N303"/>
  <c r="R303" s="1"/>
  <c r="V303" s="1"/>
  <c r="E303"/>
  <c r="N302"/>
  <c r="Q302" s="1"/>
  <c r="E302"/>
  <c r="N301"/>
  <c r="R301" s="1"/>
  <c r="V301" s="1"/>
  <c r="E301"/>
  <c r="N300"/>
  <c r="Q300" s="1"/>
  <c r="E300"/>
  <c r="N299"/>
  <c r="R299" s="1"/>
  <c r="V299" s="1"/>
  <c r="E299"/>
  <c r="N298"/>
  <c r="Q298" s="1"/>
  <c r="E298"/>
  <c r="N297"/>
  <c r="R297" s="1"/>
  <c r="V297" s="1"/>
  <c r="E297"/>
  <c r="N296"/>
  <c r="Q296" s="1"/>
  <c r="E296"/>
  <c r="U295"/>
  <c r="T295"/>
  <c r="S295"/>
  <c r="O295"/>
  <c r="L295"/>
  <c r="J295"/>
  <c r="H295"/>
  <c r="F295"/>
  <c r="D295"/>
  <c r="C295"/>
  <c r="N294"/>
  <c r="R294" s="1"/>
  <c r="V294" s="1"/>
  <c r="E294"/>
  <c r="N293"/>
  <c r="Q293" s="1"/>
  <c r="E293"/>
  <c r="N292"/>
  <c r="R292" s="1"/>
  <c r="V292" s="1"/>
  <c r="E292"/>
  <c r="N291"/>
  <c r="Q291" s="1"/>
  <c r="E291"/>
  <c r="N290"/>
  <c r="R290" s="1"/>
  <c r="V290" s="1"/>
  <c r="E290"/>
  <c r="N289"/>
  <c r="Q289" s="1"/>
  <c r="E289"/>
  <c r="N288"/>
  <c r="R288" s="1"/>
  <c r="V288" s="1"/>
  <c r="E288"/>
  <c r="N287"/>
  <c r="Q287" s="1"/>
  <c r="E287"/>
  <c r="N286"/>
  <c r="R286" s="1"/>
  <c r="V286" s="1"/>
  <c r="E286"/>
  <c r="N285"/>
  <c r="Q285" s="1"/>
  <c r="E285"/>
  <c r="N284"/>
  <c r="R284" s="1"/>
  <c r="V284" s="1"/>
  <c r="E284"/>
  <c r="N283"/>
  <c r="Q283" s="1"/>
  <c r="E283"/>
  <c r="U282"/>
  <c r="T282"/>
  <c r="S282"/>
  <c r="O282"/>
  <c r="L282"/>
  <c r="J282"/>
  <c r="H282"/>
  <c r="F282"/>
  <c r="D282"/>
  <c r="C282"/>
  <c r="N281"/>
  <c r="R281" s="1"/>
  <c r="V281" s="1"/>
  <c r="E281"/>
  <c r="N280"/>
  <c r="Q280" s="1"/>
  <c r="E280"/>
  <c r="N279"/>
  <c r="R279" s="1"/>
  <c r="V279" s="1"/>
  <c r="E279"/>
  <c r="N278"/>
  <c r="Q278" s="1"/>
  <c r="E278"/>
  <c r="N277"/>
  <c r="R277" s="1"/>
  <c r="V277" s="1"/>
  <c r="E277"/>
  <c r="N276"/>
  <c r="Q276" s="1"/>
  <c r="E276"/>
  <c r="N275"/>
  <c r="R275" s="1"/>
  <c r="V275" s="1"/>
  <c r="E275"/>
  <c r="N274"/>
  <c r="Q274" s="1"/>
  <c r="E274"/>
  <c r="N273"/>
  <c r="R273" s="1"/>
  <c r="V273" s="1"/>
  <c r="E273"/>
  <c r="N272"/>
  <c r="Q272" s="1"/>
  <c r="E272"/>
  <c r="N271"/>
  <c r="R271" s="1"/>
  <c r="V271" s="1"/>
  <c r="E271"/>
  <c r="N270"/>
  <c r="Q270" s="1"/>
  <c r="E270"/>
  <c r="N269"/>
  <c r="R269" s="1"/>
  <c r="V269" s="1"/>
  <c r="E269"/>
  <c r="U268"/>
  <c r="T268"/>
  <c r="S268"/>
  <c r="O268"/>
  <c r="L268"/>
  <c r="J268"/>
  <c r="H268"/>
  <c r="F268"/>
  <c r="D268"/>
  <c r="C268"/>
  <c r="N266"/>
  <c r="R266" s="1"/>
  <c r="E266"/>
  <c r="U265"/>
  <c r="T265"/>
  <c r="S265"/>
  <c r="O265"/>
  <c r="L265"/>
  <c r="J265"/>
  <c r="H265"/>
  <c r="F265"/>
  <c r="D265"/>
  <c r="C265"/>
  <c r="N264"/>
  <c r="R264" s="1"/>
  <c r="V264" s="1"/>
  <c r="E264"/>
  <c r="U263"/>
  <c r="T263"/>
  <c r="S263"/>
  <c r="O263"/>
  <c r="L263"/>
  <c r="J263"/>
  <c r="H263"/>
  <c r="F263"/>
  <c r="D263"/>
  <c r="C263"/>
  <c r="N262"/>
  <c r="R262" s="1"/>
  <c r="R261" s="1"/>
  <c r="E262"/>
  <c r="U261"/>
  <c r="T261"/>
  <c r="S261"/>
  <c r="O261"/>
  <c r="L261"/>
  <c r="J261"/>
  <c r="H261"/>
  <c r="F261"/>
  <c r="D261"/>
  <c r="C261"/>
  <c r="N260"/>
  <c r="R260" s="1"/>
  <c r="E260"/>
  <c r="U259"/>
  <c r="T259"/>
  <c r="S259"/>
  <c r="O259"/>
  <c r="L259"/>
  <c r="J259"/>
  <c r="H259"/>
  <c r="F259"/>
  <c r="D259"/>
  <c r="C259"/>
  <c r="N258"/>
  <c r="Q258" s="1"/>
  <c r="E258"/>
  <c r="N257"/>
  <c r="R257" s="1"/>
  <c r="V257" s="1"/>
  <c r="E257"/>
  <c r="N256"/>
  <c r="Q256" s="1"/>
  <c r="E256"/>
  <c r="N255"/>
  <c r="R255" s="1"/>
  <c r="V255" s="1"/>
  <c r="E255"/>
  <c r="N254"/>
  <c r="Q254" s="1"/>
  <c r="E254"/>
  <c r="U253"/>
  <c r="T253"/>
  <c r="S253"/>
  <c r="O253"/>
  <c r="L253"/>
  <c r="J253"/>
  <c r="H253"/>
  <c r="F253"/>
  <c r="D253"/>
  <c r="C253"/>
  <c r="N251"/>
  <c r="R251" s="1"/>
  <c r="V251" s="1"/>
  <c r="E251"/>
  <c r="U250"/>
  <c r="T250"/>
  <c r="S250"/>
  <c r="O250"/>
  <c r="L250"/>
  <c r="J250"/>
  <c r="H250"/>
  <c r="F250"/>
  <c r="D250"/>
  <c r="C250"/>
  <c r="N249"/>
  <c r="Q249" s="1"/>
  <c r="E249"/>
  <c r="N248"/>
  <c r="R248" s="1"/>
  <c r="E248"/>
  <c r="U247"/>
  <c r="T247"/>
  <c r="S247"/>
  <c r="O247"/>
  <c r="L247"/>
  <c r="J247"/>
  <c r="H247"/>
  <c r="F247"/>
  <c r="D247"/>
  <c r="C247"/>
  <c r="N246"/>
  <c r="R246" s="1"/>
  <c r="R245" s="1"/>
  <c r="E246"/>
  <c r="U245"/>
  <c r="T245"/>
  <c r="S245"/>
  <c r="O245"/>
  <c r="L245"/>
  <c r="J245"/>
  <c r="H245"/>
  <c r="F245"/>
  <c r="D245"/>
  <c r="C245"/>
  <c r="N243"/>
  <c r="E243"/>
  <c r="U242"/>
  <c r="T242"/>
  <c r="S242"/>
  <c r="O242"/>
  <c r="L242"/>
  <c r="J242"/>
  <c r="H242"/>
  <c r="F242"/>
  <c r="D242"/>
  <c r="C242"/>
  <c r="N241"/>
  <c r="Q241" s="1"/>
  <c r="E241"/>
  <c r="U240"/>
  <c r="T240"/>
  <c r="S240"/>
  <c r="O240"/>
  <c r="L240"/>
  <c r="J240"/>
  <c r="H240"/>
  <c r="F240"/>
  <c r="D240"/>
  <c r="C240"/>
  <c r="N239"/>
  <c r="R239" s="1"/>
  <c r="V239" s="1"/>
  <c r="E239"/>
  <c r="U238"/>
  <c r="T238"/>
  <c r="S238"/>
  <c r="O238"/>
  <c r="L238"/>
  <c r="J238"/>
  <c r="H238"/>
  <c r="F238"/>
  <c r="D238"/>
  <c r="C238"/>
  <c r="N237"/>
  <c r="Q237" s="1"/>
  <c r="E237"/>
  <c r="U236"/>
  <c r="T236"/>
  <c r="S236"/>
  <c r="O236"/>
  <c r="L236"/>
  <c r="J236"/>
  <c r="H236"/>
  <c r="F236"/>
  <c r="D236"/>
  <c r="C236"/>
  <c r="N235"/>
  <c r="E235"/>
  <c r="U234"/>
  <c r="T234"/>
  <c r="S234"/>
  <c r="O234"/>
  <c r="L234"/>
  <c r="J234"/>
  <c r="H234"/>
  <c r="F234"/>
  <c r="D234"/>
  <c r="C234"/>
  <c r="N233"/>
  <c r="Q233" s="1"/>
  <c r="E233"/>
  <c r="N232"/>
  <c r="R232" s="1"/>
  <c r="V232" s="1"/>
  <c r="E232"/>
  <c r="N231"/>
  <c r="Q231" s="1"/>
  <c r="E231"/>
  <c r="U230"/>
  <c r="T230"/>
  <c r="S230"/>
  <c r="O230"/>
  <c r="L230"/>
  <c r="J230"/>
  <c r="H230"/>
  <c r="F230"/>
  <c r="D230"/>
  <c r="C230"/>
  <c r="N229"/>
  <c r="R229" s="1"/>
  <c r="V229" s="1"/>
  <c r="E229"/>
  <c r="N228"/>
  <c r="Q228" s="1"/>
  <c r="E228"/>
  <c r="U227"/>
  <c r="T227"/>
  <c r="S227"/>
  <c r="O227"/>
  <c r="L227"/>
  <c r="J227"/>
  <c r="H227"/>
  <c r="F227"/>
  <c r="D227"/>
  <c r="C227"/>
  <c r="N226"/>
  <c r="R226" s="1"/>
  <c r="V226" s="1"/>
  <c r="E226"/>
  <c r="N225"/>
  <c r="Q225" s="1"/>
  <c r="E225"/>
  <c r="N224"/>
  <c r="R224" s="1"/>
  <c r="V224" s="1"/>
  <c r="E224"/>
  <c r="N223"/>
  <c r="Q223" s="1"/>
  <c r="E223"/>
  <c r="N222"/>
  <c r="R222" s="1"/>
  <c r="V222" s="1"/>
  <c r="E222"/>
  <c r="N221"/>
  <c r="Q221" s="1"/>
  <c r="E221"/>
  <c r="N220"/>
  <c r="R220" s="1"/>
  <c r="V220" s="1"/>
  <c r="E220"/>
  <c r="U219"/>
  <c r="T219"/>
  <c r="S219"/>
  <c r="O219"/>
  <c r="L219"/>
  <c r="J219"/>
  <c r="H219"/>
  <c r="F219"/>
  <c r="D219"/>
  <c r="C219"/>
  <c r="N218"/>
  <c r="Q218" s="1"/>
  <c r="E218"/>
  <c r="N217"/>
  <c r="E217"/>
  <c r="U216"/>
  <c r="T216"/>
  <c r="S216"/>
  <c r="O216"/>
  <c r="L216"/>
  <c r="J216"/>
  <c r="H216"/>
  <c r="F216"/>
  <c r="D216"/>
  <c r="C216"/>
  <c r="N215"/>
  <c r="Q215" s="1"/>
  <c r="E215"/>
  <c r="U214"/>
  <c r="T214"/>
  <c r="S214"/>
  <c r="O214"/>
  <c r="L214"/>
  <c r="J214"/>
  <c r="H214"/>
  <c r="F214"/>
  <c r="D214"/>
  <c r="C214"/>
  <c r="N213"/>
  <c r="R213" s="1"/>
  <c r="V213" s="1"/>
  <c r="E213"/>
  <c r="N212"/>
  <c r="Q212" s="1"/>
  <c r="E212"/>
  <c r="U211"/>
  <c r="T211"/>
  <c r="S211"/>
  <c r="O211"/>
  <c r="L211"/>
  <c r="J211"/>
  <c r="H211"/>
  <c r="F211"/>
  <c r="D211"/>
  <c r="C211"/>
  <c r="N209"/>
  <c r="R209" s="1"/>
  <c r="V209" s="1"/>
  <c r="E209"/>
  <c r="U208"/>
  <c r="T208"/>
  <c r="S208"/>
  <c r="O208"/>
  <c r="L208"/>
  <c r="J208"/>
  <c r="H208"/>
  <c r="F208"/>
  <c r="D208"/>
  <c r="C208"/>
  <c r="N207"/>
  <c r="Q207" s="1"/>
  <c r="E207"/>
  <c r="N206"/>
  <c r="E206"/>
  <c r="N205"/>
  <c r="Q205" s="1"/>
  <c r="E205"/>
  <c r="U204"/>
  <c r="T204"/>
  <c r="S204"/>
  <c r="O204"/>
  <c r="L204"/>
  <c r="J204"/>
  <c r="H204"/>
  <c r="F204"/>
  <c r="D204"/>
  <c r="C204"/>
  <c r="N203"/>
  <c r="E203"/>
  <c r="U202"/>
  <c r="T202"/>
  <c r="S202"/>
  <c r="O202"/>
  <c r="L202"/>
  <c r="J202"/>
  <c r="H202"/>
  <c r="F202"/>
  <c r="D202"/>
  <c r="C202"/>
  <c r="N201"/>
  <c r="Q201" s="1"/>
  <c r="E201"/>
  <c r="U200"/>
  <c r="T200"/>
  <c r="S200"/>
  <c r="O200"/>
  <c r="L200"/>
  <c r="J200"/>
  <c r="H200"/>
  <c r="F200"/>
  <c r="D200"/>
  <c r="C200"/>
  <c r="N199"/>
  <c r="R199" s="1"/>
  <c r="V199" s="1"/>
  <c r="E199"/>
  <c r="U198"/>
  <c r="T198"/>
  <c r="S198"/>
  <c r="O198"/>
  <c r="L198"/>
  <c r="J198"/>
  <c r="H198"/>
  <c r="F198"/>
  <c r="D198"/>
  <c r="C198"/>
  <c r="N197"/>
  <c r="Q197" s="1"/>
  <c r="E197"/>
  <c r="N196"/>
  <c r="E196"/>
  <c r="U195"/>
  <c r="T195"/>
  <c r="S195"/>
  <c r="O195"/>
  <c r="L195"/>
  <c r="J195"/>
  <c r="H195"/>
  <c r="F195"/>
  <c r="D195"/>
  <c r="C195"/>
  <c r="N194"/>
  <c r="Q194" s="1"/>
  <c r="E194"/>
  <c r="N193"/>
  <c r="R193" s="1"/>
  <c r="V193" s="1"/>
  <c r="E193"/>
  <c r="U192"/>
  <c r="T192"/>
  <c r="S192"/>
  <c r="O192"/>
  <c r="L192"/>
  <c r="J192"/>
  <c r="H192"/>
  <c r="F192"/>
  <c r="D192"/>
  <c r="C192"/>
  <c r="N191"/>
  <c r="Q191" s="1"/>
  <c r="E191"/>
  <c r="N190"/>
  <c r="E190"/>
  <c r="U189"/>
  <c r="T189"/>
  <c r="S189"/>
  <c r="O189"/>
  <c r="L189"/>
  <c r="J189"/>
  <c r="H189"/>
  <c r="F189"/>
  <c r="D189"/>
  <c r="C189"/>
  <c r="N188"/>
  <c r="Q188" s="1"/>
  <c r="E188"/>
  <c r="N187"/>
  <c r="R187" s="1"/>
  <c r="V187" s="1"/>
  <c r="E187"/>
  <c r="N186"/>
  <c r="Q186" s="1"/>
  <c r="E186"/>
  <c r="N185"/>
  <c r="R185" s="1"/>
  <c r="V185" s="1"/>
  <c r="E185"/>
  <c r="N184"/>
  <c r="Q184" s="1"/>
  <c r="E184"/>
  <c r="U183"/>
  <c r="T183"/>
  <c r="S183"/>
  <c r="O183"/>
  <c r="L183"/>
  <c r="J183"/>
  <c r="H183"/>
  <c r="F183"/>
  <c r="D183"/>
  <c r="C183"/>
  <c r="N182"/>
  <c r="R182" s="1"/>
  <c r="V182" s="1"/>
  <c r="E182"/>
  <c r="N181"/>
  <c r="Q181" s="1"/>
  <c r="E181"/>
  <c r="N180"/>
  <c r="R180" s="1"/>
  <c r="V180" s="1"/>
  <c r="E180"/>
  <c r="N179"/>
  <c r="Q179" s="1"/>
  <c r="E179"/>
  <c r="U178"/>
  <c r="T178"/>
  <c r="S178"/>
  <c r="O178"/>
  <c r="L178"/>
  <c r="J178"/>
  <c r="H178"/>
  <c r="F178"/>
  <c r="D178"/>
  <c r="C178"/>
  <c r="N177"/>
  <c r="R177" s="1"/>
  <c r="V177" s="1"/>
  <c r="E177"/>
  <c r="N176"/>
  <c r="Q176" s="1"/>
  <c r="E176"/>
  <c r="U175"/>
  <c r="T175"/>
  <c r="S175"/>
  <c r="O175"/>
  <c r="L175"/>
  <c r="J175"/>
  <c r="H175"/>
  <c r="F175"/>
  <c r="D175"/>
  <c r="C175"/>
  <c r="N174"/>
  <c r="R174" s="1"/>
  <c r="V174" s="1"/>
  <c r="E174"/>
  <c r="N173"/>
  <c r="Q173" s="1"/>
  <c r="E173"/>
  <c r="N172"/>
  <c r="R172" s="1"/>
  <c r="V172" s="1"/>
  <c r="E172"/>
  <c r="N171"/>
  <c r="Q171" s="1"/>
  <c r="E171"/>
  <c r="N170"/>
  <c r="R170" s="1"/>
  <c r="V170" s="1"/>
  <c r="E170"/>
  <c r="N169"/>
  <c r="Q169" s="1"/>
  <c r="E169"/>
  <c r="N168"/>
  <c r="R168" s="1"/>
  <c r="V168" s="1"/>
  <c r="E168"/>
  <c r="U167"/>
  <c r="T167"/>
  <c r="S167"/>
  <c r="O167"/>
  <c r="L167"/>
  <c r="J167"/>
  <c r="H167"/>
  <c r="F167"/>
  <c r="D167"/>
  <c r="C167"/>
  <c r="N166"/>
  <c r="E166"/>
  <c r="U165"/>
  <c r="T165"/>
  <c r="S165"/>
  <c r="O165"/>
  <c r="L165"/>
  <c r="J165"/>
  <c r="H165"/>
  <c r="F165"/>
  <c r="D165"/>
  <c r="C165"/>
  <c r="N164"/>
  <c r="R164" s="1"/>
  <c r="V164" s="1"/>
  <c r="E164"/>
  <c r="N163"/>
  <c r="E163"/>
  <c r="N162"/>
  <c r="Q162" s="1"/>
  <c r="E162"/>
  <c r="U161"/>
  <c r="T161"/>
  <c r="S161"/>
  <c r="O161"/>
  <c r="L161"/>
  <c r="J161"/>
  <c r="H161"/>
  <c r="F161"/>
  <c r="D161"/>
  <c r="C161"/>
  <c r="N160"/>
  <c r="E160"/>
  <c r="N159"/>
  <c r="R159" s="1"/>
  <c r="V159" s="1"/>
  <c r="E159"/>
  <c r="N158"/>
  <c r="E158"/>
  <c r="N157"/>
  <c r="Q157" s="1"/>
  <c r="E157"/>
  <c r="U156"/>
  <c r="T156"/>
  <c r="S156"/>
  <c r="O156"/>
  <c r="L156"/>
  <c r="J156"/>
  <c r="H156"/>
  <c r="F156"/>
  <c r="D156"/>
  <c r="C156"/>
  <c r="N155"/>
  <c r="E155"/>
  <c r="N154"/>
  <c r="Q154" s="1"/>
  <c r="E154"/>
  <c r="U153"/>
  <c r="T153"/>
  <c r="S153"/>
  <c r="O153"/>
  <c r="L153"/>
  <c r="J153"/>
  <c r="H153"/>
  <c r="F153"/>
  <c r="D153"/>
  <c r="C153"/>
  <c r="N151"/>
  <c r="E151"/>
  <c r="U150"/>
  <c r="T150"/>
  <c r="S150"/>
  <c r="O150"/>
  <c r="L150"/>
  <c r="J150"/>
  <c r="H150"/>
  <c r="F150"/>
  <c r="D150"/>
  <c r="C150"/>
  <c r="N149"/>
  <c r="Q149" s="1"/>
  <c r="E149"/>
  <c r="N148"/>
  <c r="E148"/>
  <c r="N147"/>
  <c r="R147" s="1"/>
  <c r="V147" s="1"/>
  <c r="E147"/>
  <c r="U146"/>
  <c r="T146"/>
  <c r="S146"/>
  <c r="O146"/>
  <c r="L146"/>
  <c r="J146"/>
  <c r="H146"/>
  <c r="F146"/>
  <c r="D146"/>
  <c r="C146"/>
  <c r="N145"/>
  <c r="E145"/>
  <c r="U144"/>
  <c r="T144"/>
  <c r="S144"/>
  <c r="O144"/>
  <c r="L144"/>
  <c r="J144"/>
  <c r="H144"/>
  <c r="F144"/>
  <c r="D144"/>
  <c r="C144"/>
  <c r="N143"/>
  <c r="R143" s="1"/>
  <c r="V143" s="1"/>
  <c r="E143"/>
  <c r="N142"/>
  <c r="E142"/>
  <c r="N141"/>
  <c r="R141" s="1"/>
  <c r="V141" s="1"/>
  <c r="E141"/>
  <c r="N140"/>
  <c r="E140"/>
  <c r="N139"/>
  <c r="R139" s="1"/>
  <c r="E139"/>
  <c r="U138"/>
  <c r="T138"/>
  <c r="S138"/>
  <c r="O138"/>
  <c r="L138"/>
  <c r="J138"/>
  <c r="H138"/>
  <c r="F138"/>
  <c r="D138"/>
  <c r="C138"/>
  <c r="N136"/>
  <c r="E136"/>
  <c r="U135"/>
  <c r="T135"/>
  <c r="S135"/>
  <c r="O135"/>
  <c r="L135"/>
  <c r="J135"/>
  <c r="H135"/>
  <c r="F135"/>
  <c r="D135"/>
  <c r="C135"/>
  <c r="N134"/>
  <c r="Q134" s="1"/>
  <c r="E134"/>
  <c r="U133"/>
  <c r="T133"/>
  <c r="S133"/>
  <c r="O133"/>
  <c r="L133"/>
  <c r="J133"/>
  <c r="H133"/>
  <c r="F133"/>
  <c r="D133"/>
  <c r="C133"/>
  <c r="N132"/>
  <c r="E132"/>
  <c r="U131"/>
  <c r="T131"/>
  <c r="S131"/>
  <c r="O131"/>
  <c r="L131"/>
  <c r="J131"/>
  <c r="H131"/>
  <c r="F131"/>
  <c r="D131"/>
  <c r="C131"/>
  <c r="N130"/>
  <c r="Q130" s="1"/>
  <c r="E130"/>
  <c r="U129"/>
  <c r="T129"/>
  <c r="S129"/>
  <c r="O129"/>
  <c r="L129"/>
  <c r="J129"/>
  <c r="H129"/>
  <c r="F129"/>
  <c r="D129"/>
  <c r="C129"/>
  <c r="N127"/>
  <c r="E127"/>
  <c r="U126"/>
  <c r="T126"/>
  <c r="S126"/>
  <c r="O126"/>
  <c r="L126"/>
  <c r="J126"/>
  <c r="H126"/>
  <c r="F126"/>
  <c r="D126"/>
  <c r="C126"/>
  <c r="N125"/>
  <c r="Q125" s="1"/>
  <c r="E125"/>
  <c r="U124"/>
  <c r="T124"/>
  <c r="S124"/>
  <c r="O124"/>
  <c r="L124"/>
  <c r="J124"/>
  <c r="H124"/>
  <c r="F124"/>
  <c r="D124"/>
  <c r="C124"/>
  <c r="N123"/>
  <c r="E123"/>
  <c r="N122"/>
  <c r="R122" s="1"/>
  <c r="V122" s="1"/>
  <c r="E122"/>
  <c r="U121"/>
  <c r="T121"/>
  <c r="S121"/>
  <c r="O121"/>
  <c r="L121"/>
  <c r="J121"/>
  <c r="H121"/>
  <c r="F121"/>
  <c r="D121"/>
  <c r="C121"/>
  <c r="N120"/>
  <c r="E120"/>
  <c r="U119"/>
  <c r="T119"/>
  <c r="S119"/>
  <c r="O119"/>
  <c r="L119"/>
  <c r="J119"/>
  <c r="H119"/>
  <c r="F119"/>
  <c r="D119"/>
  <c r="C119"/>
  <c r="N118"/>
  <c r="R118" s="1"/>
  <c r="V118" s="1"/>
  <c r="E118"/>
  <c r="N117"/>
  <c r="E117"/>
  <c r="N116"/>
  <c r="R116" s="1"/>
  <c r="V116" s="1"/>
  <c r="E116"/>
  <c r="N115"/>
  <c r="E115"/>
  <c r="N114"/>
  <c r="R114" s="1"/>
  <c r="V114" s="1"/>
  <c r="E114"/>
  <c r="U113"/>
  <c r="T113"/>
  <c r="S113"/>
  <c r="O113"/>
  <c r="L113"/>
  <c r="J113"/>
  <c r="H113"/>
  <c r="F113"/>
  <c r="D113"/>
  <c r="C113"/>
  <c r="N112"/>
  <c r="E112"/>
  <c r="N111"/>
  <c r="R111" s="1"/>
  <c r="V111" s="1"/>
  <c r="E111"/>
  <c r="U110"/>
  <c r="T110"/>
  <c r="S110"/>
  <c r="O110"/>
  <c r="L110"/>
  <c r="J110"/>
  <c r="H110"/>
  <c r="F110"/>
  <c r="D110"/>
  <c r="C110"/>
  <c r="N108"/>
  <c r="E108"/>
  <c r="U107"/>
  <c r="T107"/>
  <c r="S107"/>
  <c r="O107"/>
  <c r="L107"/>
  <c r="J107"/>
  <c r="H107"/>
  <c r="F107"/>
  <c r="D107"/>
  <c r="C107"/>
  <c r="N106"/>
  <c r="R106" s="1"/>
  <c r="V106" s="1"/>
  <c r="E106"/>
  <c r="N105"/>
  <c r="E105"/>
  <c r="N104"/>
  <c r="Q104" s="1"/>
  <c r="E104"/>
  <c r="N103"/>
  <c r="E103"/>
  <c r="N102"/>
  <c r="R102" s="1"/>
  <c r="V102" s="1"/>
  <c r="E102"/>
  <c r="N101"/>
  <c r="E101"/>
  <c r="N100"/>
  <c r="Q100" s="1"/>
  <c r="E100"/>
  <c r="U99"/>
  <c r="T99"/>
  <c r="S99"/>
  <c r="O99"/>
  <c r="L99"/>
  <c r="J99"/>
  <c r="H99"/>
  <c r="F99"/>
  <c r="D99"/>
  <c r="C99"/>
  <c r="N98"/>
  <c r="E98"/>
  <c r="U97"/>
  <c r="T97"/>
  <c r="S97"/>
  <c r="O97"/>
  <c r="L97"/>
  <c r="J97"/>
  <c r="H97"/>
  <c r="F97"/>
  <c r="D97"/>
  <c r="C97"/>
  <c r="N96"/>
  <c r="Q96" s="1"/>
  <c r="E96"/>
  <c r="U95"/>
  <c r="T95"/>
  <c r="S95"/>
  <c r="O95"/>
  <c r="L95"/>
  <c r="J95"/>
  <c r="H95"/>
  <c r="F95"/>
  <c r="D95"/>
  <c r="C95"/>
  <c r="N94"/>
  <c r="E94"/>
  <c r="N93"/>
  <c r="R93" s="1"/>
  <c r="V93" s="1"/>
  <c r="E93"/>
  <c r="U92"/>
  <c r="T92"/>
  <c r="S92"/>
  <c r="O92"/>
  <c r="L92"/>
  <c r="J92"/>
  <c r="H92"/>
  <c r="F92"/>
  <c r="D92"/>
  <c r="C92"/>
  <c r="N91"/>
  <c r="E91"/>
  <c r="U90"/>
  <c r="T90"/>
  <c r="S90"/>
  <c r="O90"/>
  <c r="L90"/>
  <c r="J90"/>
  <c r="H90"/>
  <c r="F90"/>
  <c r="D90"/>
  <c r="C90"/>
  <c r="N88"/>
  <c r="R88" s="1"/>
  <c r="V88" s="1"/>
  <c r="E88"/>
  <c r="U87"/>
  <c r="U86" s="1"/>
  <c r="T87"/>
  <c r="T86" s="1"/>
  <c r="S87"/>
  <c r="S86" s="1"/>
  <c r="O87"/>
  <c r="O86" s="1"/>
  <c r="L87"/>
  <c r="L86" s="1"/>
  <c r="J87"/>
  <c r="J86" s="1"/>
  <c r="H87"/>
  <c r="H86" s="1"/>
  <c r="F87"/>
  <c r="F86" s="1"/>
  <c r="D87"/>
  <c r="D86" s="1"/>
  <c r="C87"/>
  <c r="C86" s="1"/>
  <c r="N85"/>
  <c r="Q85" s="1"/>
  <c r="E85"/>
  <c r="U84"/>
  <c r="T84"/>
  <c r="S84"/>
  <c r="O84"/>
  <c r="L84"/>
  <c r="J84"/>
  <c r="H84"/>
  <c r="F84"/>
  <c r="D84"/>
  <c r="C84"/>
  <c r="N83"/>
  <c r="E83"/>
  <c r="N82"/>
  <c r="Q82" s="1"/>
  <c r="E82"/>
  <c r="N81"/>
  <c r="R81" s="1"/>
  <c r="V81" s="1"/>
  <c r="E81"/>
  <c r="N80"/>
  <c r="Q80" s="1"/>
  <c r="E80"/>
  <c r="U79"/>
  <c r="T79"/>
  <c r="S79"/>
  <c r="O79"/>
  <c r="L79"/>
  <c r="J79"/>
  <c r="H79"/>
  <c r="F79"/>
  <c r="D79"/>
  <c r="C79"/>
  <c r="N78"/>
  <c r="R78" s="1"/>
  <c r="V78" s="1"/>
  <c r="E78"/>
  <c r="N77"/>
  <c r="Q77" s="1"/>
  <c r="E77"/>
  <c r="U76"/>
  <c r="T76"/>
  <c r="S76"/>
  <c r="O76"/>
  <c r="L76"/>
  <c r="J76"/>
  <c r="H76"/>
  <c r="F76"/>
  <c r="D76"/>
  <c r="C76"/>
  <c r="N75"/>
  <c r="E75"/>
  <c r="N74"/>
  <c r="Q74" s="1"/>
  <c r="E74"/>
  <c r="N73"/>
  <c r="Q73" s="1"/>
  <c r="E73"/>
  <c r="N72"/>
  <c r="Q72" s="1"/>
  <c r="E72"/>
  <c r="U71"/>
  <c r="T71"/>
  <c r="S71"/>
  <c r="O71"/>
  <c r="L71"/>
  <c r="J71"/>
  <c r="H71"/>
  <c r="F71"/>
  <c r="D71"/>
  <c r="C71"/>
  <c r="N70"/>
  <c r="R70" s="1"/>
  <c r="V70" s="1"/>
  <c r="E70"/>
  <c r="N69"/>
  <c r="Q69" s="1"/>
  <c r="E69"/>
  <c r="U68"/>
  <c r="T68"/>
  <c r="S68"/>
  <c r="O68"/>
  <c r="L68"/>
  <c r="J68"/>
  <c r="H68"/>
  <c r="F68"/>
  <c r="D68"/>
  <c r="C68"/>
  <c r="N67"/>
  <c r="E67"/>
  <c r="N66"/>
  <c r="Q66" s="1"/>
  <c r="E66"/>
  <c r="U65"/>
  <c r="T65"/>
  <c r="S65"/>
  <c r="O65"/>
  <c r="L65"/>
  <c r="J65"/>
  <c r="H65"/>
  <c r="F65"/>
  <c r="D65"/>
  <c r="C65"/>
  <c r="N64"/>
  <c r="Q64" s="1"/>
  <c r="E64"/>
  <c r="N63"/>
  <c r="E63"/>
  <c r="U62"/>
  <c r="T62"/>
  <c r="S62"/>
  <c r="O62"/>
  <c r="L62"/>
  <c r="J62"/>
  <c r="H62"/>
  <c r="F62"/>
  <c r="D62"/>
  <c r="C62"/>
  <c r="N61"/>
  <c r="Q61" s="1"/>
  <c r="E61"/>
  <c r="N60"/>
  <c r="Q60" s="1"/>
  <c r="E60"/>
  <c r="U59"/>
  <c r="T59"/>
  <c r="S59"/>
  <c r="O59"/>
  <c r="L59"/>
  <c r="J59"/>
  <c r="H59"/>
  <c r="F59"/>
  <c r="D59"/>
  <c r="C59"/>
  <c r="N58"/>
  <c r="R58" s="1"/>
  <c r="V58" s="1"/>
  <c r="E58"/>
  <c r="N57"/>
  <c r="Q57" s="1"/>
  <c r="E57"/>
  <c r="U56"/>
  <c r="T56"/>
  <c r="S56"/>
  <c r="O56"/>
  <c r="L56"/>
  <c r="J56"/>
  <c r="H56"/>
  <c r="F56"/>
  <c r="D56"/>
  <c r="C56"/>
  <c r="N55"/>
  <c r="E55"/>
  <c r="U54"/>
  <c r="T54"/>
  <c r="S54"/>
  <c r="O54"/>
  <c r="L54"/>
  <c r="J54"/>
  <c r="H54"/>
  <c r="F54"/>
  <c r="D54"/>
  <c r="C54"/>
  <c r="N53"/>
  <c r="Q53" s="1"/>
  <c r="E53"/>
  <c r="N52"/>
  <c r="Q52" s="1"/>
  <c r="E52"/>
  <c r="N51"/>
  <c r="Q51" s="1"/>
  <c r="E51"/>
  <c r="N50"/>
  <c r="E50"/>
  <c r="U49"/>
  <c r="T49"/>
  <c r="S49"/>
  <c r="O49"/>
  <c r="L49"/>
  <c r="J49"/>
  <c r="H49"/>
  <c r="F49"/>
  <c r="D49"/>
  <c r="C49"/>
  <c r="N48"/>
  <c r="Q48" s="1"/>
  <c r="E48"/>
  <c r="N47"/>
  <c r="R47" s="1"/>
  <c r="V47" s="1"/>
  <c r="E47"/>
  <c r="U46"/>
  <c r="T46"/>
  <c r="S46"/>
  <c r="O46"/>
  <c r="L46"/>
  <c r="J46"/>
  <c r="H46"/>
  <c r="F46"/>
  <c r="D46"/>
  <c r="C46"/>
  <c r="N45"/>
  <c r="Q45" s="1"/>
  <c r="E45"/>
  <c r="N44"/>
  <c r="E44"/>
  <c r="N43"/>
  <c r="Q43" s="1"/>
  <c r="E43"/>
  <c r="U42"/>
  <c r="T42"/>
  <c r="S42"/>
  <c r="O42"/>
  <c r="L42"/>
  <c r="J42"/>
  <c r="H42"/>
  <c r="F42"/>
  <c r="D42"/>
  <c r="C42"/>
  <c r="N41"/>
  <c r="Q41" s="1"/>
  <c r="E41"/>
  <c r="U40"/>
  <c r="T40"/>
  <c r="S40"/>
  <c r="O40"/>
  <c r="L40"/>
  <c r="J40"/>
  <c r="H40"/>
  <c r="F40"/>
  <c r="D40"/>
  <c r="C40"/>
  <c r="N39"/>
  <c r="E39"/>
  <c r="N38"/>
  <c r="R38" s="1"/>
  <c r="V38" s="1"/>
  <c r="E38"/>
  <c r="N37"/>
  <c r="Q37" s="1"/>
  <c r="E37"/>
  <c r="N36"/>
  <c r="R36" s="1"/>
  <c r="V36" s="1"/>
  <c r="E36"/>
  <c r="N35"/>
  <c r="E35"/>
  <c r="U34"/>
  <c r="T34"/>
  <c r="S34"/>
  <c r="O34"/>
  <c r="L34"/>
  <c r="J34"/>
  <c r="H34"/>
  <c r="F34"/>
  <c r="D34"/>
  <c r="C34"/>
  <c r="N33"/>
  <c r="R33" s="1"/>
  <c r="V33" s="1"/>
  <c r="E33"/>
  <c r="N32"/>
  <c r="Q32" s="1"/>
  <c r="E32"/>
  <c r="N31"/>
  <c r="E31"/>
  <c r="N30"/>
  <c r="Q30" s="1"/>
  <c r="E30"/>
  <c r="N29"/>
  <c r="Q29" s="1"/>
  <c r="E29"/>
  <c r="U28"/>
  <c r="T28"/>
  <c r="S28"/>
  <c r="O28"/>
  <c r="L28"/>
  <c r="J28"/>
  <c r="H28"/>
  <c r="F28"/>
  <c r="D28"/>
  <c r="C28"/>
  <c r="N27"/>
  <c r="Q27" s="1"/>
  <c r="E27"/>
  <c r="N26"/>
  <c r="E26"/>
  <c r="N25"/>
  <c r="Q25" s="1"/>
  <c r="E25"/>
  <c r="U24"/>
  <c r="T24"/>
  <c r="S24"/>
  <c r="O24"/>
  <c r="L24"/>
  <c r="J24"/>
  <c r="H24"/>
  <c r="F24"/>
  <c r="D24"/>
  <c r="C24"/>
  <c r="N23"/>
  <c r="Q23" s="1"/>
  <c r="E23"/>
  <c r="N22"/>
  <c r="E22"/>
  <c r="N21"/>
  <c r="R21" s="1"/>
  <c r="V21" s="1"/>
  <c r="E21"/>
  <c r="N20"/>
  <c r="Q20" s="1"/>
  <c r="E20"/>
  <c r="U19"/>
  <c r="T19"/>
  <c r="S19"/>
  <c r="O19"/>
  <c r="L19"/>
  <c r="J19"/>
  <c r="H19"/>
  <c r="F19"/>
  <c r="D19"/>
  <c r="C19"/>
  <c r="N18"/>
  <c r="E18"/>
  <c r="N17"/>
  <c r="Q17" s="1"/>
  <c r="E17"/>
  <c r="N16"/>
  <c r="R16" s="1"/>
  <c r="V16" s="1"/>
  <c r="E16"/>
  <c r="N15"/>
  <c r="Q15" s="1"/>
  <c r="E15"/>
  <c r="U14"/>
  <c r="T14"/>
  <c r="S14"/>
  <c r="O14"/>
  <c r="L14"/>
  <c r="J14"/>
  <c r="H14"/>
  <c r="F14"/>
  <c r="D14"/>
  <c r="C14"/>
  <c r="N13"/>
  <c r="R13" s="1"/>
  <c r="V13" s="1"/>
  <c r="E13"/>
  <c r="N12"/>
  <c r="Q12" s="1"/>
  <c r="E12"/>
  <c r="N11"/>
  <c r="R11" s="1"/>
  <c r="V11" s="1"/>
  <c r="E11"/>
  <c r="N10"/>
  <c r="E10"/>
  <c r="S9"/>
  <c r="S8" s="1"/>
  <c r="R9"/>
  <c r="E9"/>
  <c r="U8"/>
  <c r="T8"/>
  <c r="O8"/>
  <c r="L8"/>
  <c r="J8"/>
  <c r="H8"/>
  <c r="F8"/>
  <c r="D8"/>
  <c r="C8"/>
  <c r="T315" l="1"/>
  <c r="W114"/>
  <c r="Q264"/>
  <c r="W297"/>
  <c r="W299"/>
  <c r="W301"/>
  <c r="W303"/>
  <c r="W305"/>
  <c r="W311"/>
  <c r="W362"/>
  <c r="E247"/>
  <c r="Q147"/>
  <c r="W314"/>
  <c r="R337"/>
  <c r="V337" s="1"/>
  <c r="W116"/>
  <c r="E153"/>
  <c r="E167"/>
  <c r="J353"/>
  <c r="Q70"/>
  <c r="R125"/>
  <c r="V125" s="1"/>
  <c r="W125" s="1"/>
  <c r="L315"/>
  <c r="W185"/>
  <c r="W187"/>
  <c r="E189"/>
  <c r="W193"/>
  <c r="Q294"/>
  <c r="N372"/>
  <c r="N371" s="1"/>
  <c r="Q371" s="1"/>
  <c r="R104"/>
  <c r="V104" s="1"/>
  <c r="W104" s="1"/>
  <c r="W106"/>
  <c r="E129"/>
  <c r="E156"/>
  <c r="N165"/>
  <c r="Q165" s="1"/>
  <c r="Q33"/>
  <c r="Q36"/>
  <c r="R37"/>
  <c r="V37" s="1"/>
  <c r="L128"/>
  <c r="W168"/>
  <c r="R197"/>
  <c r="V197" s="1"/>
  <c r="W199"/>
  <c r="Q286"/>
  <c r="W288"/>
  <c r="Q16"/>
  <c r="E46"/>
  <c r="Q174"/>
  <c r="N230"/>
  <c r="Q230" s="1"/>
  <c r="O244"/>
  <c r="W11"/>
  <c r="E95"/>
  <c r="Q102"/>
  <c r="Q122"/>
  <c r="W159"/>
  <c r="Q168"/>
  <c r="R169"/>
  <c r="V169" s="1"/>
  <c r="W169" s="1"/>
  <c r="R194"/>
  <c r="V194" s="1"/>
  <c r="W194" s="1"/>
  <c r="R207"/>
  <c r="V207" s="1"/>
  <c r="W207" s="1"/>
  <c r="E216"/>
  <c r="W220"/>
  <c r="W222"/>
  <c r="W224"/>
  <c r="W226"/>
  <c r="E242"/>
  <c r="W264"/>
  <c r="R289"/>
  <c r="V289" s="1"/>
  <c r="W289" s="1"/>
  <c r="Q314"/>
  <c r="J315"/>
  <c r="W325"/>
  <c r="Q368"/>
  <c r="Q9"/>
  <c r="R23"/>
  <c r="V23" s="1"/>
  <c r="W23" s="1"/>
  <c r="N59"/>
  <c r="Q59" s="1"/>
  <c r="F137"/>
  <c r="R241"/>
  <c r="R240" s="1"/>
  <c r="V240" s="1"/>
  <c r="J327"/>
  <c r="R32"/>
  <c r="V32" s="1"/>
  <c r="W32" s="1"/>
  <c r="R45"/>
  <c r="V45" s="1"/>
  <c r="W45" s="1"/>
  <c r="W47"/>
  <c r="R149"/>
  <c r="V149" s="1"/>
  <c r="W149" s="1"/>
  <c r="W213"/>
  <c r="W229"/>
  <c r="Q248"/>
  <c r="E263"/>
  <c r="R285"/>
  <c r="V285" s="1"/>
  <c r="U109"/>
  <c r="N24"/>
  <c r="Q24" s="1"/>
  <c r="O7"/>
  <c r="W33"/>
  <c r="W36"/>
  <c r="E40"/>
  <c r="E99"/>
  <c r="E113"/>
  <c r="F128"/>
  <c r="W177"/>
  <c r="E259"/>
  <c r="E341"/>
  <c r="W37"/>
  <c r="E76"/>
  <c r="E84"/>
  <c r="J89"/>
  <c r="E92"/>
  <c r="U89"/>
  <c r="R96"/>
  <c r="V96" s="1"/>
  <c r="W96" s="1"/>
  <c r="S109"/>
  <c r="E138"/>
  <c r="L152"/>
  <c r="R157"/>
  <c r="V157" s="1"/>
  <c r="W157" s="1"/>
  <c r="W232"/>
  <c r="E234"/>
  <c r="C252"/>
  <c r="W275"/>
  <c r="W277"/>
  <c r="W279"/>
  <c r="W281"/>
  <c r="F315"/>
  <c r="O315"/>
  <c r="E321"/>
  <c r="R326"/>
  <c r="V326" s="1"/>
  <c r="V324" s="1"/>
  <c r="R359"/>
  <c r="V359" s="1"/>
  <c r="W359" s="1"/>
  <c r="E365"/>
  <c r="W368"/>
  <c r="R15"/>
  <c r="V15" s="1"/>
  <c r="W15" s="1"/>
  <c r="E28"/>
  <c r="N40"/>
  <c r="Q40" s="1"/>
  <c r="W70"/>
  <c r="R73"/>
  <c r="V73" s="1"/>
  <c r="W73" s="1"/>
  <c r="W81"/>
  <c r="Q88"/>
  <c r="W93"/>
  <c r="N99"/>
  <c r="Q99" s="1"/>
  <c r="J128"/>
  <c r="R134"/>
  <c r="V134" s="1"/>
  <c r="W134" s="1"/>
  <c r="S137"/>
  <c r="W141"/>
  <c r="R154"/>
  <c r="V154" s="1"/>
  <c r="W154" s="1"/>
  <c r="E161"/>
  <c r="R162"/>
  <c r="V162" s="1"/>
  <c r="W162" s="1"/>
  <c r="W164"/>
  <c r="W170"/>
  <c r="W172"/>
  <c r="W174"/>
  <c r="N175"/>
  <c r="Q175" s="1"/>
  <c r="E178"/>
  <c r="Q193"/>
  <c r="E195"/>
  <c r="R208"/>
  <c r="V208" s="1"/>
  <c r="T210"/>
  <c r="Q229"/>
  <c r="W239"/>
  <c r="Q246"/>
  <c r="F244"/>
  <c r="W251"/>
  <c r="W284"/>
  <c r="Q290"/>
  <c r="W292"/>
  <c r="W294"/>
  <c r="N295"/>
  <c r="Q295" s="1"/>
  <c r="N309"/>
  <c r="Q309" s="1"/>
  <c r="D315"/>
  <c r="U315"/>
  <c r="W318"/>
  <c r="W320"/>
  <c r="Q325"/>
  <c r="R334"/>
  <c r="V334" s="1"/>
  <c r="W334" s="1"/>
  <c r="E344"/>
  <c r="E354"/>
  <c r="Q362"/>
  <c r="N367"/>
  <c r="Q367" s="1"/>
  <c r="Q11"/>
  <c r="R12"/>
  <c r="V12" s="1"/>
  <c r="W12" s="1"/>
  <c r="R20"/>
  <c r="V20" s="1"/>
  <c r="W20" s="1"/>
  <c r="R29"/>
  <c r="V29" s="1"/>
  <c r="W29" s="1"/>
  <c r="Q47"/>
  <c r="R52"/>
  <c r="V52" s="1"/>
  <c r="W52" s="1"/>
  <c r="E54"/>
  <c r="W58"/>
  <c r="W78"/>
  <c r="R85"/>
  <c r="R84" s="1"/>
  <c r="V84" s="1"/>
  <c r="N95"/>
  <c r="Q95" s="1"/>
  <c r="Q106"/>
  <c r="W111"/>
  <c r="Q116"/>
  <c r="Q141"/>
  <c r="Q164"/>
  <c r="Q172"/>
  <c r="R173"/>
  <c r="V173" s="1"/>
  <c r="W173" s="1"/>
  <c r="W180"/>
  <c r="W182"/>
  <c r="E198"/>
  <c r="Q199"/>
  <c r="W209"/>
  <c r="Q213"/>
  <c r="R228"/>
  <c r="R227" s="1"/>
  <c r="V227" s="1"/>
  <c r="T252"/>
  <c r="Q262"/>
  <c r="W269"/>
  <c r="W271"/>
  <c r="W273"/>
  <c r="Q284"/>
  <c r="Q288"/>
  <c r="Q292"/>
  <c r="R293"/>
  <c r="V293" s="1"/>
  <c r="W293" s="1"/>
  <c r="R322"/>
  <c r="R321" s="1"/>
  <c r="V321" s="1"/>
  <c r="U327"/>
  <c r="W351"/>
  <c r="R355"/>
  <c r="V355" s="1"/>
  <c r="W355" s="1"/>
  <c r="W357"/>
  <c r="W367"/>
  <c r="E369"/>
  <c r="R370"/>
  <c r="V370" s="1"/>
  <c r="W370" s="1"/>
  <c r="R373"/>
  <c r="R372" s="1"/>
  <c r="V372" s="1"/>
  <c r="R61"/>
  <c r="V61" s="1"/>
  <c r="W61" s="1"/>
  <c r="R64"/>
  <c r="V64" s="1"/>
  <c r="W64" s="1"/>
  <c r="E121"/>
  <c r="E133"/>
  <c r="E146"/>
  <c r="R198"/>
  <c r="V198" s="1"/>
  <c r="E200"/>
  <c r="E202"/>
  <c r="E211"/>
  <c r="E250"/>
  <c r="O252"/>
  <c r="D267"/>
  <c r="L267"/>
  <c r="E313"/>
  <c r="E324"/>
  <c r="S353"/>
  <c r="N365"/>
  <c r="Q365" s="1"/>
  <c r="E8"/>
  <c r="N28"/>
  <c r="Q28" s="1"/>
  <c r="V9"/>
  <c r="W9" s="1"/>
  <c r="W16"/>
  <c r="R17"/>
  <c r="V17" s="1"/>
  <c r="W17" s="1"/>
  <c r="R27"/>
  <c r="V27" s="1"/>
  <c r="W27" s="1"/>
  <c r="R41"/>
  <c r="V41" s="1"/>
  <c r="W41" s="1"/>
  <c r="E49"/>
  <c r="N56"/>
  <c r="Q56" s="1"/>
  <c r="R60"/>
  <c r="V60" s="1"/>
  <c r="W60" s="1"/>
  <c r="N65"/>
  <c r="Q65" s="1"/>
  <c r="E68"/>
  <c r="Q78"/>
  <c r="W88"/>
  <c r="R100"/>
  <c r="V100" s="1"/>
  <c r="W100" s="1"/>
  <c r="W102"/>
  <c r="E110"/>
  <c r="Q111"/>
  <c r="W118"/>
  <c r="W122"/>
  <c r="E124"/>
  <c r="R130"/>
  <c r="R129" s="1"/>
  <c r="V129" s="1"/>
  <c r="R133"/>
  <c r="V133" s="1"/>
  <c r="W143"/>
  <c r="W147"/>
  <c r="N161"/>
  <c r="Q161" s="1"/>
  <c r="Q170"/>
  <c r="R171"/>
  <c r="V171" s="1"/>
  <c r="W171" s="1"/>
  <c r="R176"/>
  <c r="Q177"/>
  <c r="E183"/>
  <c r="R231"/>
  <c r="Q232"/>
  <c r="R233"/>
  <c r="V233" s="1"/>
  <c r="W233" s="1"/>
  <c r="N234"/>
  <c r="Q234" s="1"/>
  <c r="N236"/>
  <c r="Q236" s="1"/>
  <c r="S244"/>
  <c r="R249"/>
  <c r="V249" s="1"/>
  <c r="W249" s="1"/>
  <c r="R250"/>
  <c r="V250" s="1"/>
  <c r="W255"/>
  <c r="W257"/>
  <c r="R263"/>
  <c r="V263" s="1"/>
  <c r="E265"/>
  <c r="E268"/>
  <c r="J267"/>
  <c r="R283"/>
  <c r="W286"/>
  <c r="R287"/>
  <c r="V287" s="1"/>
  <c r="W287" s="1"/>
  <c r="W290"/>
  <c r="R291"/>
  <c r="V291" s="1"/>
  <c r="W291" s="1"/>
  <c r="E307"/>
  <c r="R312"/>
  <c r="V312" s="1"/>
  <c r="W312" s="1"/>
  <c r="R313"/>
  <c r="V313" s="1"/>
  <c r="H315"/>
  <c r="S315"/>
  <c r="C323"/>
  <c r="E323" s="1"/>
  <c r="E328"/>
  <c r="O152"/>
  <c r="W13"/>
  <c r="N14"/>
  <c r="Q14" s="1"/>
  <c r="W21"/>
  <c r="W38"/>
  <c r="N46"/>
  <c r="Q46" s="1"/>
  <c r="N49"/>
  <c r="Q49" s="1"/>
  <c r="R51"/>
  <c r="V51" s="1"/>
  <c r="W51" s="1"/>
  <c r="Q58"/>
  <c r="R69"/>
  <c r="R68" s="1"/>
  <c r="V68" s="1"/>
  <c r="R77"/>
  <c r="R76" s="1"/>
  <c r="V76" s="1"/>
  <c r="R80"/>
  <c r="V80" s="1"/>
  <c r="W80" s="1"/>
  <c r="Q81"/>
  <c r="R82"/>
  <c r="V82" s="1"/>
  <c r="W82" s="1"/>
  <c r="E86"/>
  <c r="Q93"/>
  <c r="T89"/>
  <c r="Q114"/>
  <c r="Q118"/>
  <c r="S128"/>
  <c r="Q139"/>
  <c r="Q143"/>
  <c r="N156"/>
  <c r="Q156" s="1"/>
  <c r="Q159"/>
  <c r="N167"/>
  <c r="Q167" s="1"/>
  <c r="R184"/>
  <c r="Q185"/>
  <c r="R186"/>
  <c r="V186" s="1"/>
  <c r="W186" s="1"/>
  <c r="Q187"/>
  <c r="R188"/>
  <c r="V188" s="1"/>
  <c r="W188" s="1"/>
  <c r="E192"/>
  <c r="R205"/>
  <c r="V205" s="1"/>
  <c r="W205" s="1"/>
  <c r="R212"/>
  <c r="V212" s="1"/>
  <c r="W212" s="1"/>
  <c r="L210"/>
  <c r="E219"/>
  <c r="Q220"/>
  <c r="R221"/>
  <c r="V221" s="1"/>
  <c r="W221" s="1"/>
  <c r="Q222"/>
  <c r="R223"/>
  <c r="V223" s="1"/>
  <c r="W223" s="1"/>
  <c r="Q224"/>
  <c r="R225"/>
  <c r="V225" s="1"/>
  <c r="W225" s="1"/>
  <c r="Q226"/>
  <c r="N227"/>
  <c r="Q227" s="1"/>
  <c r="S210"/>
  <c r="E238"/>
  <c r="Q239"/>
  <c r="N240"/>
  <c r="Q240" s="1"/>
  <c r="N242"/>
  <c r="Q242" s="1"/>
  <c r="N245"/>
  <c r="Q245" s="1"/>
  <c r="V246"/>
  <c r="W246" s="1"/>
  <c r="N247"/>
  <c r="Q247" s="1"/>
  <c r="U244"/>
  <c r="H252"/>
  <c r="S252"/>
  <c r="N261"/>
  <c r="Q261" s="1"/>
  <c r="V262"/>
  <c r="W262" s="1"/>
  <c r="Q266"/>
  <c r="Q308"/>
  <c r="Q311"/>
  <c r="W313"/>
  <c r="D327"/>
  <c r="R332"/>
  <c r="V332" s="1"/>
  <c r="W332" s="1"/>
  <c r="F327"/>
  <c r="O327"/>
  <c r="R339"/>
  <c r="V339" s="1"/>
  <c r="W339" s="1"/>
  <c r="R342"/>
  <c r="Q347"/>
  <c r="Q351"/>
  <c r="N354"/>
  <c r="Q354" s="1"/>
  <c r="Q357"/>
  <c r="T353"/>
  <c r="V373"/>
  <c r="W373" s="1"/>
  <c r="S7"/>
  <c r="E19"/>
  <c r="N34"/>
  <c r="Q34" s="1"/>
  <c r="N62"/>
  <c r="Q62" s="1"/>
  <c r="N68"/>
  <c r="Q68" s="1"/>
  <c r="N71"/>
  <c r="Q71" s="1"/>
  <c r="H89"/>
  <c r="F89"/>
  <c r="N97"/>
  <c r="Q97" s="1"/>
  <c r="N113"/>
  <c r="Q113" s="1"/>
  <c r="N124"/>
  <c r="Q124" s="1"/>
  <c r="H128"/>
  <c r="N133"/>
  <c r="Q133" s="1"/>
  <c r="J137"/>
  <c r="U152"/>
  <c r="N178"/>
  <c r="Q178" s="1"/>
  <c r="N200"/>
  <c r="Q200" s="1"/>
  <c r="N202"/>
  <c r="Q202" s="1"/>
  <c r="N204"/>
  <c r="Q204" s="1"/>
  <c r="E204"/>
  <c r="N211"/>
  <c r="Q211" s="1"/>
  <c r="E227"/>
  <c r="R238"/>
  <c r="V238" s="1"/>
  <c r="E240"/>
  <c r="C244"/>
  <c r="E245"/>
  <c r="T244"/>
  <c r="N259"/>
  <c r="Q259" s="1"/>
  <c r="E261"/>
  <c r="N265"/>
  <c r="Q265" s="1"/>
  <c r="H267"/>
  <c r="S267"/>
  <c r="N307"/>
  <c r="Q307" s="1"/>
  <c r="N328"/>
  <c r="Q328" s="1"/>
  <c r="R330"/>
  <c r="V330" s="1"/>
  <c r="W330" s="1"/>
  <c r="T327"/>
  <c r="N341"/>
  <c r="Q341" s="1"/>
  <c r="H343"/>
  <c r="N360"/>
  <c r="Q360" s="1"/>
  <c r="N363"/>
  <c r="Q363" s="1"/>
  <c r="L353"/>
  <c r="R366"/>
  <c r="V366" s="1"/>
  <c r="W366" s="1"/>
  <c r="N8"/>
  <c r="Q8" s="1"/>
  <c r="Q13"/>
  <c r="Q21"/>
  <c r="T7"/>
  <c r="R25"/>
  <c r="V25" s="1"/>
  <c r="W25" s="1"/>
  <c r="R30"/>
  <c r="V30" s="1"/>
  <c r="W30" s="1"/>
  <c r="Q38"/>
  <c r="N42"/>
  <c r="Q42" s="1"/>
  <c r="E56"/>
  <c r="R57"/>
  <c r="R56" s="1"/>
  <c r="V56" s="1"/>
  <c r="R66"/>
  <c r="V66" s="1"/>
  <c r="W66" s="1"/>
  <c r="R72"/>
  <c r="V72" s="1"/>
  <c r="W72" s="1"/>
  <c r="R74"/>
  <c r="V74" s="1"/>
  <c r="W74" s="1"/>
  <c r="N84"/>
  <c r="Q84" s="1"/>
  <c r="D89"/>
  <c r="E107"/>
  <c r="F109"/>
  <c r="N110"/>
  <c r="Q110" s="1"/>
  <c r="L109"/>
  <c r="H109"/>
  <c r="N121"/>
  <c r="Q121" s="1"/>
  <c r="N126"/>
  <c r="Q126" s="1"/>
  <c r="N135"/>
  <c r="Q135" s="1"/>
  <c r="L137"/>
  <c r="H137"/>
  <c r="N146"/>
  <c r="Q146" s="1"/>
  <c r="N150"/>
  <c r="Q150" s="1"/>
  <c r="T152"/>
  <c r="E175"/>
  <c r="R179"/>
  <c r="Q180"/>
  <c r="R181"/>
  <c r="V181" s="1"/>
  <c r="W181" s="1"/>
  <c r="Q182"/>
  <c r="N183"/>
  <c r="Q183" s="1"/>
  <c r="N189"/>
  <c r="Q189" s="1"/>
  <c r="R191"/>
  <c r="V191" s="1"/>
  <c r="R201"/>
  <c r="E208"/>
  <c r="Q209"/>
  <c r="E214"/>
  <c r="R215"/>
  <c r="R214" s="1"/>
  <c r="R218"/>
  <c r="V218" s="1"/>
  <c r="W218" s="1"/>
  <c r="H210"/>
  <c r="E230"/>
  <c r="R237"/>
  <c r="H244"/>
  <c r="Q251"/>
  <c r="E253"/>
  <c r="R254"/>
  <c r="Q255"/>
  <c r="R256"/>
  <c r="V256" s="1"/>
  <c r="W256" s="1"/>
  <c r="Q257"/>
  <c r="R258"/>
  <c r="V258" s="1"/>
  <c r="W258" s="1"/>
  <c r="L252"/>
  <c r="Q260"/>
  <c r="Q269"/>
  <c r="R270"/>
  <c r="Q271"/>
  <c r="R272"/>
  <c r="V272" s="1"/>
  <c r="W272" s="1"/>
  <c r="Q273"/>
  <c r="R274"/>
  <c r="V274" s="1"/>
  <c r="W274" s="1"/>
  <c r="Q275"/>
  <c r="R276"/>
  <c r="V276" s="1"/>
  <c r="W276" s="1"/>
  <c r="Q277"/>
  <c r="R278"/>
  <c r="V278" s="1"/>
  <c r="W278" s="1"/>
  <c r="Q279"/>
  <c r="R280"/>
  <c r="V280" s="1"/>
  <c r="W280" s="1"/>
  <c r="Q281"/>
  <c r="E295"/>
  <c r="R296"/>
  <c r="Q297"/>
  <c r="R298"/>
  <c r="V298" s="1"/>
  <c r="W298" s="1"/>
  <c r="Q299"/>
  <c r="R300"/>
  <c r="V300" s="1"/>
  <c r="W300" s="1"/>
  <c r="Q301"/>
  <c r="R302"/>
  <c r="V302" s="1"/>
  <c r="W302" s="1"/>
  <c r="Q303"/>
  <c r="R304"/>
  <c r="V304" s="1"/>
  <c r="W304" s="1"/>
  <c r="Q305"/>
  <c r="R306"/>
  <c r="V306" s="1"/>
  <c r="W306" s="1"/>
  <c r="U267"/>
  <c r="E309"/>
  <c r="R310"/>
  <c r="V310" s="1"/>
  <c r="W310" s="1"/>
  <c r="E316"/>
  <c r="R317"/>
  <c r="Q318"/>
  <c r="R319"/>
  <c r="V319" s="1"/>
  <c r="Q320"/>
  <c r="L327"/>
  <c r="H327"/>
  <c r="N344"/>
  <c r="Q344" s="1"/>
  <c r="F343"/>
  <c r="O343"/>
  <c r="D353"/>
  <c r="N369"/>
  <c r="Q369" s="1"/>
  <c r="Q31"/>
  <c r="R31"/>
  <c r="Q55"/>
  <c r="R55"/>
  <c r="Q67"/>
  <c r="R67"/>
  <c r="V67" s="1"/>
  <c r="W67" s="1"/>
  <c r="Q83"/>
  <c r="R83"/>
  <c r="V83" s="1"/>
  <c r="W83" s="1"/>
  <c r="Q94"/>
  <c r="R94"/>
  <c r="V94" s="1"/>
  <c r="W94" s="1"/>
  <c r="E144"/>
  <c r="C137"/>
  <c r="Q18"/>
  <c r="R18"/>
  <c r="V18" s="1"/>
  <c r="W18" s="1"/>
  <c r="Q26"/>
  <c r="R26"/>
  <c r="V26" s="1"/>
  <c r="W26" s="1"/>
  <c r="Q39"/>
  <c r="R39"/>
  <c r="V39" s="1"/>
  <c r="W39" s="1"/>
  <c r="Q50"/>
  <c r="R50"/>
  <c r="Q63"/>
  <c r="R63"/>
  <c r="Q75"/>
  <c r="R75"/>
  <c r="V75" s="1"/>
  <c r="W75" s="1"/>
  <c r="Q108"/>
  <c r="R108"/>
  <c r="Q160"/>
  <c r="R160"/>
  <c r="V160" s="1"/>
  <c r="W160" s="1"/>
  <c r="R190"/>
  <c r="Q190"/>
  <c r="E346"/>
  <c r="C343"/>
  <c r="E343" s="1"/>
  <c r="E14"/>
  <c r="C7"/>
  <c r="Q44"/>
  <c r="R44"/>
  <c r="V44" s="1"/>
  <c r="W44" s="1"/>
  <c r="Q112"/>
  <c r="R112"/>
  <c r="E131"/>
  <c r="C128"/>
  <c r="Q132"/>
  <c r="R132"/>
  <c r="V139"/>
  <c r="W139" s="1"/>
  <c r="R243"/>
  <c r="Q243"/>
  <c r="R329"/>
  <c r="Q329"/>
  <c r="R333"/>
  <c r="V333" s="1"/>
  <c r="W333" s="1"/>
  <c r="Q333"/>
  <c r="R340"/>
  <c r="V340" s="1"/>
  <c r="W340" s="1"/>
  <c r="Q340"/>
  <c r="R346"/>
  <c r="V347"/>
  <c r="W347" s="1"/>
  <c r="N138"/>
  <c r="Q138" s="1"/>
  <c r="F7"/>
  <c r="D7"/>
  <c r="N19"/>
  <c r="Q19" s="1"/>
  <c r="N54"/>
  <c r="Q54" s="1"/>
  <c r="N76"/>
  <c r="Q76" s="1"/>
  <c r="N87"/>
  <c r="Q87" s="1"/>
  <c r="N92"/>
  <c r="Q92" s="1"/>
  <c r="F210"/>
  <c r="N214"/>
  <c r="Q214" s="1"/>
  <c r="L7"/>
  <c r="J7"/>
  <c r="R48"/>
  <c r="V48" s="1"/>
  <c r="W48" s="1"/>
  <c r="E59"/>
  <c r="E71"/>
  <c r="N79"/>
  <c r="Q79" s="1"/>
  <c r="N86"/>
  <c r="Q86" s="1"/>
  <c r="E87"/>
  <c r="F152"/>
  <c r="N153"/>
  <c r="Q153" s="1"/>
  <c r="Q22"/>
  <c r="R22"/>
  <c r="V22" s="1"/>
  <c r="W22" s="1"/>
  <c r="Q123"/>
  <c r="R123"/>
  <c r="V123" s="1"/>
  <c r="W123" s="1"/>
  <c r="Q145"/>
  <c r="R145"/>
  <c r="Q158"/>
  <c r="R158"/>
  <c r="V158" s="1"/>
  <c r="W158" s="1"/>
  <c r="R192"/>
  <c r="V192" s="1"/>
  <c r="R203"/>
  <c r="Q203"/>
  <c r="R206"/>
  <c r="V206" s="1"/>
  <c r="W206" s="1"/>
  <c r="Q206"/>
  <c r="R235"/>
  <c r="Q235"/>
  <c r="Q10"/>
  <c r="R10"/>
  <c r="V10" s="1"/>
  <c r="W10" s="1"/>
  <c r="Q35"/>
  <c r="R35"/>
  <c r="Q148"/>
  <c r="R148"/>
  <c r="R352"/>
  <c r="V352" s="1"/>
  <c r="W352" s="1"/>
  <c r="Q352"/>
  <c r="H7"/>
  <c r="R43"/>
  <c r="R53"/>
  <c r="V53" s="1"/>
  <c r="W53" s="1"/>
  <c r="E79"/>
  <c r="R87"/>
  <c r="N90"/>
  <c r="Q90" s="1"/>
  <c r="O89"/>
  <c r="N119"/>
  <c r="Q119" s="1"/>
  <c r="O109"/>
  <c r="N129"/>
  <c r="Q129" s="1"/>
  <c r="S152"/>
  <c r="V260"/>
  <c r="W260" s="1"/>
  <c r="R259"/>
  <c r="E336"/>
  <c r="C327"/>
  <c r="Q98"/>
  <c r="R98"/>
  <c r="Q151"/>
  <c r="R151"/>
  <c r="E165"/>
  <c r="C152"/>
  <c r="Q166"/>
  <c r="R166"/>
  <c r="R196"/>
  <c r="Q196"/>
  <c r="R217"/>
  <c r="Q217"/>
  <c r="V308"/>
  <c r="W308" s="1"/>
  <c r="R307"/>
  <c r="R331"/>
  <c r="V331" s="1"/>
  <c r="W331" s="1"/>
  <c r="Q331"/>
  <c r="R335"/>
  <c r="V335" s="1"/>
  <c r="W335" s="1"/>
  <c r="Q335"/>
  <c r="R338"/>
  <c r="V338" s="1"/>
  <c r="W338" s="1"/>
  <c r="Q338"/>
  <c r="E349"/>
  <c r="C348"/>
  <c r="E348" s="1"/>
  <c r="R350"/>
  <c r="Q350"/>
  <c r="R358"/>
  <c r="V358" s="1"/>
  <c r="W358" s="1"/>
  <c r="Q358"/>
  <c r="D152"/>
  <c r="E34"/>
  <c r="E62"/>
  <c r="L89"/>
  <c r="T109"/>
  <c r="E126"/>
  <c r="O128"/>
  <c r="E135"/>
  <c r="O137"/>
  <c r="U137"/>
  <c r="E150"/>
  <c r="J152"/>
  <c r="N316"/>
  <c r="Q316" s="1"/>
  <c r="W319"/>
  <c r="S327"/>
  <c r="N348"/>
  <c r="Q348" s="1"/>
  <c r="F353"/>
  <c r="O353"/>
  <c r="Q163"/>
  <c r="R163"/>
  <c r="E282"/>
  <c r="C267"/>
  <c r="R345"/>
  <c r="Q345"/>
  <c r="R356"/>
  <c r="Q356"/>
  <c r="Q115"/>
  <c r="R115"/>
  <c r="V115" s="1"/>
  <c r="W115" s="1"/>
  <c r="Q117"/>
  <c r="R117"/>
  <c r="V117" s="1"/>
  <c r="W117" s="1"/>
  <c r="Q127"/>
  <c r="R127"/>
  <c r="Q136"/>
  <c r="R136"/>
  <c r="Q91"/>
  <c r="R91"/>
  <c r="Q101"/>
  <c r="R101"/>
  <c r="V101" s="1"/>
  <c r="W101" s="1"/>
  <c r="Q103"/>
  <c r="R103"/>
  <c r="V103" s="1"/>
  <c r="W103" s="1"/>
  <c r="Q105"/>
  <c r="R105"/>
  <c r="V105" s="1"/>
  <c r="W105" s="1"/>
  <c r="E119"/>
  <c r="C109"/>
  <c r="Q120"/>
  <c r="R120"/>
  <c r="Q140"/>
  <c r="R140"/>
  <c r="V140" s="1"/>
  <c r="W140" s="1"/>
  <c r="Q142"/>
  <c r="R142"/>
  <c r="V142" s="1"/>
  <c r="W142" s="1"/>
  <c r="Q155"/>
  <c r="R155"/>
  <c r="V155" s="1"/>
  <c r="W155" s="1"/>
  <c r="E236"/>
  <c r="C210"/>
  <c r="V248"/>
  <c r="R265"/>
  <c r="V265" s="1"/>
  <c r="V266"/>
  <c r="W266" s="1"/>
  <c r="N323"/>
  <c r="Q323" s="1"/>
  <c r="U7"/>
  <c r="S89"/>
  <c r="E97"/>
  <c r="N107"/>
  <c r="Q107" s="1"/>
  <c r="D109"/>
  <c r="N131"/>
  <c r="Q131" s="1"/>
  <c r="U128"/>
  <c r="N144"/>
  <c r="Q144" s="1"/>
  <c r="E24"/>
  <c r="E42"/>
  <c r="E65"/>
  <c r="C89"/>
  <c r="E90"/>
  <c r="J109"/>
  <c r="D128"/>
  <c r="T128"/>
  <c r="D137"/>
  <c r="T137"/>
  <c r="H152"/>
  <c r="N195"/>
  <c r="Q195" s="1"/>
  <c r="O210"/>
  <c r="N216"/>
  <c r="Q216" s="1"/>
  <c r="F252"/>
  <c r="U252"/>
  <c r="O267"/>
  <c r="W285"/>
  <c r="C315"/>
  <c r="N321"/>
  <c r="Q321" s="1"/>
  <c r="U353"/>
  <c r="R371"/>
  <c r="V371" s="1"/>
  <c r="E360"/>
  <c r="C353"/>
  <c r="R361"/>
  <c r="Q361"/>
  <c r="C371"/>
  <c r="E371" s="1"/>
  <c r="E372"/>
  <c r="W372" s="1"/>
  <c r="R364"/>
  <c r="Q364"/>
  <c r="W191"/>
  <c r="N192"/>
  <c r="Q192" s="1"/>
  <c r="W197"/>
  <c r="N198"/>
  <c r="Q198" s="1"/>
  <c r="N208"/>
  <c r="Q208" s="1"/>
  <c r="D210"/>
  <c r="J210"/>
  <c r="N219"/>
  <c r="Q219" s="1"/>
  <c r="N238"/>
  <c r="Q238" s="1"/>
  <c r="V245"/>
  <c r="L244"/>
  <c r="N253"/>
  <c r="Q253" s="1"/>
  <c r="N263"/>
  <c r="Q263" s="1"/>
  <c r="F267"/>
  <c r="N282"/>
  <c r="Q282" s="1"/>
  <c r="W337"/>
  <c r="N349"/>
  <c r="Q349" s="1"/>
  <c r="U210"/>
  <c r="D244"/>
  <c r="J244"/>
  <c r="N250"/>
  <c r="Q250" s="1"/>
  <c r="D252"/>
  <c r="J252"/>
  <c r="V261"/>
  <c r="N268"/>
  <c r="Q268" s="1"/>
  <c r="T267"/>
  <c r="N313"/>
  <c r="Q313" s="1"/>
  <c r="N324"/>
  <c r="Q324" s="1"/>
  <c r="N336"/>
  <c r="Q336" s="1"/>
  <c r="N346"/>
  <c r="Q346" s="1"/>
  <c r="H353"/>
  <c r="E363"/>
  <c r="R92" l="1"/>
  <c r="V92" s="1"/>
  <c r="W92" s="1"/>
  <c r="W250"/>
  <c r="V322"/>
  <c r="W322" s="1"/>
  <c r="Q372"/>
  <c r="W324"/>
  <c r="R124"/>
  <c r="V124" s="1"/>
  <c r="W124" s="1"/>
  <c r="E315"/>
  <c r="N327"/>
  <c r="Q327" s="1"/>
  <c r="R24"/>
  <c r="V24" s="1"/>
  <c r="W24" s="1"/>
  <c r="N343"/>
  <c r="Q343" s="1"/>
  <c r="V241"/>
  <c r="W241" s="1"/>
  <c r="N315"/>
  <c r="Q315" s="1"/>
  <c r="W263"/>
  <c r="W129"/>
  <c r="W84"/>
  <c r="W240"/>
  <c r="V85"/>
  <c r="W85" s="1"/>
  <c r="V130"/>
  <c r="W130" s="1"/>
  <c r="R40"/>
  <c r="V40" s="1"/>
  <c r="W40" s="1"/>
  <c r="R46"/>
  <c r="V46" s="1"/>
  <c r="W46" s="1"/>
  <c r="W76"/>
  <c r="W198"/>
  <c r="N128"/>
  <c r="Q128" s="1"/>
  <c r="E252"/>
  <c r="W208"/>
  <c r="W238"/>
  <c r="E244"/>
  <c r="R59"/>
  <c r="V59" s="1"/>
  <c r="W59" s="1"/>
  <c r="R211"/>
  <c r="V211" s="1"/>
  <c r="V69"/>
  <c r="W69" s="1"/>
  <c r="W56"/>
  <c r="W227"/>
  <c r="W133"/>
  <c r="W261"/>
  <c r="W321"/>
  <c r="R247"/>
  <c r="R244" s="1"/>
  <c r="V244" s="1"/>
  <c r="E152"/>
  <c r="V215"/>
  <c r="W215" s="1"/>
  <c r="R324"/>
  <c r="R323" s="1"/>
  <c r="V323" s="1"/>
  <c r="W323" s="1"/>
  <c r="R365"/>
  <c r="V365" s="1"/>
  <c r="W365" s="1"/>
  <c r="W326"/>
  <c r="W265"/>
  <c r="R369"/>
  <c r="V369" s="1"/>
  <c r="W369" s="1"/>
  <c r="R95"/>
  <c r="V95" s="1"/>
  <c r="W95" s="1"/>
  <c r="R175"/>
  <c r="V175" s="1"/>
  <c r="W175" s="1"/>
  <c r="V176"/>
  <c r="W176" s="1"/>
  <c r="T6"/>
  <c r="S6"/>
  <c r="R204"/>
  <c r="V204" s="1"/>
  <c r="W204" s="1"/>
  <c r="N267"/>
  <c r="Q267" s="1"/>
  <c r="R14"/>
  <c r="V14" s="1"/>
  <c r="W14" s="1"/>
  <c r="W211"/>
  <c r="V57"/>
  <c r="W57" s="1"/>
  <c r="R167"/>
  <c r="V167" s="1"/>
  <c r="W167" s="1"/>
  <c r="W68"/>
  <c r="R230"/>
  <c r="V230" s="1"/>
  <c r="W230" s="1"/>
  <c r="V231"/>
  <c r="W231" s="1"/>
  <c r="R282"/>
  <c r="V282" s="1"/>
  <c r="W282" s="1"/>
  <c r="N244"/>
  <c r="Q244" s="1"/>
  <c r="E267"/>
  <c r="W192"/>
  <c r="N137"/>
  <c r="Q137" s="1"/>
  <c r="V283"/>
  <c r="W283" s="1"/>
  <c r="V228"/>
  <c r="W228" s="1"/>
  <c r="R295"/>
  <c r="V295" s="1"/>
  <c r="W295" s="1"/>
  <c r="V296"/>
  <c r="W296" s="1"/>
  <c r="R178"/>
  <c r="V178" s="1"/>
  <c r="W178" s="1"/>
  <c r="V179"/>
  <c r="W179" s="1"/>
  <c r="W245"/>
  <c r="E353"/>
  <c r="W371"/>
  <c r="N252"/>
  <c r="Q252" s="1"/>
  <c r="E89"/>
  <c r="R71"/>
  <c r="V71" s="1"/>
  <c r="W71" s="1"/>
  <c r="R309"/>
  <c r="V309" s="1"/>
  <c r="W309" s="1"/>
  <c r="E327"/>
  <c r="O6"/>
  <c r="V77"/>
  <c r="W77" s="1"/>
  <c r="H6"/>
  <c r="R65"/>
  <c r="V65" s="1"/>
  <c r="W65" s="1"/>
  <c r="R219"/>
  <c r="V219" s="1"/>
  <c r="W219" s="1"/>
  <c r="R183"/>
  <c r="V183" s="1"/>
  <c r="W183" s="1"/>
  <c r="V184"/>
  <c r="W184" s="1"/>
  <c r="R341"/>
  <c r="V341" s="1"/>
  <c r="W341" s="1"/>
  <c r="V342"/>
  <c r="W342" s="1"/>
  <c r="R316"/>
  <c r="V317"/>
  <c r="W317" s="1"/>
  <c r="R268"/>
  <c r="V268" s="1"/>
  <c r="W268" s="1"/>
  <c r="V270"/>
  <c r="W270" s="1"/>
  <c r="R253"/>
  <c r="V253" s="1"/>
  <c r="W253" s="1"/>
  <c r="V254"/>
  <c r="W254" s="1"/>
  <c r="R236"/>
  <c r="V236" s="1"/>
  <c r="W236" s="1"/>
  <c r="V237"/>
  <c r="W237" s="1"/>
  <c r="R200"/>
  <c r="V200" s="1"/>
  <c r="W200" s="1"/>
  <c r="V201"/>
  <c r="W201" s="1"/>
  <c r="N109"/>
  <c r="Q109" s="1"/>
  <c r="R336"/>
  <c r="V336" s="1"/>
  <c r="W336" s="1"/>
  <c r="R79"/>
  <c r="V79" s="1"/>
  <c r="W79" s="1"/>
  <c r="N89"/>
  <c r="Q89" s="1"/>
  <c r="W248"/>
  <c r="V247"/>
  <c r="W247" s="1"/>
  <c r="V345"/>
  <c r="W345" s="1"/>
  <c r="R344"/>
  <c r="V344" s="1"/>
  <c r="W344" s="1"/>
  <c r="R97"/>
  <c r="V97" s="1"/>
  <c r="W97" s="1"/>
  <c r="V98"/>
  <c r="W98" s="1"/>
  <c r="V259"/>
  <c r="W259" s="1"/>
  <c r="R34"/>
  <c r="V34" s="1"/>
  <c r="W34" s="1"/>
  <c r="V35"/>
  <c r="W35" s="1"/>
  <c r="N7"/>
  <c r="F6"/>
  <c r="V346"/>
  <c r="W346" s="1"/>
  <c r="V243"/>
  <c r="W243" s="1"/>
  <c r="R242"/>
  <c r="V242" s="1"/>
  <c r="W242" s="1"/>
  <c r="R363"/>
  <c r="V363" s="1"/>
  <c r="W363" s="1"/>
  <c r="V364"/>
  <c r="W364" s="1"/>
  <c r="R360"/>
  <c r="V361"/>
  <c r="W361" s="1"/>
  <c r="R90"/>
  <c r="V91"/>
  <c r="W91" s="1"/>
  <c r="R126"/>
  <c r="V126" s="1"/>
  <c r="W126" s="1"/>
  <c r="V127"/>
  <c r="W127" s="1"/>
  <c r="R161"/>
  <c r="V161" s="1"/>
  <c r="W161" s="1"/>
  <c r="V163"/>
  <c r="W163" s="1"/>
  <c r="R349"/>
  <c r="V350"/>
  <c r="W350" s="1"/>
  <c r="V217"/>
  <c r="W217" s="1"/>
  <c r="R216"/>
  <c r="V216" s="1"/>
  <c r="W216" s="1"/>
  <c r="R62"/>
  <c r="V62" s="1"/>
  <c r="W62" s="1"/>
  <c r="V63"/>
  <c r="W63" s="1"/>
  <c r="V55"/>
  <c r="W55" s="1"/>
  <c r="R54"/>
  <c r="V54" s="1"/>
  <c r="W54" s="1"/>
  <c r="R121"/>
  <c r="V121" s="1"/>
  <c r="W121" s="1"/>
  <c r="E109"/>
  <c r="R8"/>
  <c r="N210"/>
  <c r="Q210" s="1"/>
  <c r="D6"/>
  <c r="R138"/>
  <c r="V138" s="1"/>
  <c r="W138" s="1"/>
  <c r="E128"/>
  <c r="V307"/>
  <c r="W307" s="1"/>
  <c r="R354"/>
  <c r="V354" s="1"/>
  <c r="W354" s="1"/>
  <c r="V356"/>
  <c r="W356" s="1"/>
  <c r="R165"/>
  <c r="V165" s="1"/>
  <c r="W165" s="1"/>
  <c r="V166"/>
  <c r="W166" s="1"/>
  <c r="R150"/>
  <c r="V150" s="1"/>
  <c r="W150" s="1"/>
  <c r="V151"/>
  <c r="W151" s="1"/>
  <c r="V148"/>
  <c r="W148" s="1"/>
  <c r="R146"/>
  <c r="V146" s="1"/>
  <c r="W146" s="1"/>
  <c r="R144"/>
  <c r="V145"/>
  <c r="W145" s="1"/>
  <c r="V329"/>
  <c r="W329" s="1"/>
  <c r="R328"/>
  <c r="V328" s="1"/>
  <c r="W328" s="1"/>
  <c r="V214"/>
  <c r="W214" s="1"/>
  <c r="V190"/>
  <c r="W190" s="1"/>
  <c r="R189"/>
  <c r="V189" s="1"/>
  <c r="W189" s="1"/>
  <c r="R156"/>
  <c r="V156" s="1"/>
  <c r="W156" s="1"/>
  <c r="U6"/>
  <c r="N353"/>
  <c r="Q353" s="1"/>
  <c r="R113"/>
  <c r="R99"/>
  <c r="V99" s="1"/>
  <c r="W99" s="1"/>
  <c r="N152"/>
  <c r="Q152" s="1"/>
  <c r="L6"/>
  <c r="R119"/>
  <c r="V119" s="1"/>
  <c r="W119" s="1"/>
  <c r="V120"/>
  <c r="W120" s="1"/>
  <c r="R135"/>
  <c r="V135" s="1"/>
  <c r="W135" s="1"/>
  <c r="V136"/>
  <c r="W136" s="1"/>
  <c r="V196"/>
  <c r="W196" s="1"/>
  <c r="R195"/>
  <c r="V195" s="1"/>
  <c r="W195" s="1"/>
  <c r="V87"/>
  <c r="W87" s="1"/>
  <c r="R86"/>
  <c r="V86" s="1"/>
  <c r="W86" s="1"/>
  <c r="R42"/>
  <c r="V42" s="1"/>
  <c r="W42" s="1"/>
  <c r="V43"/>
  <c r="W43" s="1"/>
  <c r="V235"/>
  <c r="W235" s="1"/>
  <c r="R234"/>
  <c r="V234" s="1"/>
  <c r="W234" s="1"/>
  <c r="V203"/>
  <c r="W203" s="1"/>
  <c r="R202"/>
  <c r="V202" s="1"/>
  <c r="W202" s="1"/>
  <c r="R131"/>
  <c r="V132"/>
  <c r="W132" s="1"/>
  <c r="R110"/>
  <c r="V110" s="1"/>
  <c r="W110" s="1"/>
  <c r="V112"/>
  <c r="W112" s="1"/>
  <c r="C6"/>
  <c r="E7"/>
  <c r="R107"/>
  <c r="V107" s="1"/>
  <c r="W107" s="1"/>
  <c r="V108"/>
  <c r="W108" s="1"/>
  <c r="V50"/>
  <c r="W50" s="1"/>
  <c r="R49"/>
  <c r="V49" s="1"/>
  <c r="W49" s="1"/>
  <c r="V31"/>
  <c r="W31" s="1"/>
  <c r="R28"/>
  <c r="V28" s="1"/>
  <c r="W28" s="1"/>
  <c r="E210"/>
  <c r="R153"/>
  <c r="J6"/>
  <c r="R19"/>
  <c r="V19" s="1"/>
  <c r="W19" s="1"/>
  <c r="E137"/>
  <c r="W244" l="1"/>
  <c r="E6"/>
  <c r="R252"/>
  <c r="V252" s="1"/>
  <c r="W252" s="1"/>
  <c r="R343"/>
  <c r="V343" s="1"/>
  <c r="W343" s="1"/>
  <c r="R315"/>
  <c r="V315" s="1"/>
  <c r="W315" s="1"/>
  <c r="V316"/>
  <c r="W316" s="1"/>
  <c r="R267"/>
  <c r="V267" s="1"/>
  <c r="W267" s="1"/>
  <c r="V349"/>
  <c r="W349" s="1"/>
  <c r="R348"/>
  <c r="V348" s="1"/>
  <c r="W348" s="1"/>
  <c r="V360"/>
  <c r="W360" s="1"/>
  <c r="R353"/>
  <c r="V353" s="1"/>
  <c r="W353" s="1"/>
  <c r="V131"/>
  <c r="W131" s="1"/>
  <c r="R128"/>
  <c r="V128" s="1"/>
  <c r="W128" s="1"/>
  <c r="R327"/>
  <c r="V327" s="1"/>
  <c r="W327" s="1"/>
  <c r="R152"/>
  <c r="V152" s="1"/>
  <c r="W152" s="1"/>
  <c r="V153"/>
  <c r="W153" s="1"/>
  <c r="V113"/>
  <c r="W113" s="1"/>
  <c r="R109"/>
  <c r="V109" s="1"/>
  <c r="W109" s="1"/>
  <c r="V144"/>
  <c r="W144" s="1"/>
  <c r="R137"/>
  <c r="V137" s="1"/>
  <c r="W137" s="1"/>
  <c r="V90"/>
  <c r="W90" s="1"/>
  <c r="R89"/>
  <c r="V89" s="1"/>
  <c r="W89" s="1"/>
  <c r="Q7"/>
  <c r="Q6" s="1"/>
  <c r="N6"/>
  <c r="R7"/>
  <c r="V8"/>
  <c r="W8" s="1"/>
  <c r="R210"/>
  <c r="V210" s="1"/>
  <c r="W210" s="1"/>
  <c r="R6" l="1"/>
  <c r="V6" s="1"/>
  <c r="W6" s="1"/>
  <c r="V7"/>
  <c r="W7" s="1"/>
  <c r="D30" i="9" l="1"/>
  <c r="E30" s="1"/>
  <c r="D29"/>
  <c r="E29" s="1"/>
  <c r="J28"/>
  <c r="K28" s="1"/>
  <c r="D28"/>
  <c r="E28" s="1"/>
  <c r="J27"/>
  <c r="K27" s="1"/>
  <c r="D27"/>
  <c r="E27" s="1"/>
  <c r="J26"/>
  <c r="K26" s="1"/>
  <c r="D26"/>
  <c r="E26" s="1"/>
  <c r="I25"/>
  <c r="H25"/>
  <c r="C25"/>
  <c r="B25"/>
  <c r="D24"/>
  <c r="J23"/>
  <c r="K23" s="1"/>
  <c r="D23"/>
  <c r="E23" s="1"/>
  <c r="D22"/>
  <c r="E22" s="1"/>
  <c r="I21"/>
  <c r="H21"/>
  <c r="D21"/>
  <c r="E21" s="1"/>
  <c r="J20"/>
  <c r="D20"/>
  <c r="E20" s="1"/>
  <c r="B19"/>
  <c r="D19" s="1"/>
  <c r="E19" s="1"/>
  <c r="J18"/>
  <c r="K18" s="1"/>
  <c r="J17"/>
  <c r="K17" s="1"/>
  <c r="D17"/>
  <c r="E17" s="1"/>
  <c r="I16"/>
  <c r="J16" s="1"/>
  <c r="K16" s="1"/>
  <c r="D16"/>
  <c r="E16" s="1"/>
  <c r="D15"/>
  <c r="E15" s="1"/>
  <c r="J14"/>
  <c r="K14" s="1"/>
  <c r="D14"/>
  <c r="E14" s="1"/>
  <c r="D13"/>
  <c r="E13" s="1"/>
  <c r="J12"/>
  <c r="K12" s="1"/>
  <c r="D12"/>
  <c r="E12" s="1"/>
  <c r="I11"/>
  <c r="H11"/>
  <c r="H5" s="1"/>
  <c r="H31" s="1"/>
  <c r="C11"/>
  <c r="B11"/>
  <c r="B5" s="1"/>
  <c r="B31" s="1"/>
  <c r="J11" l="1"/>
  <c r="K11" s="1"/>
  <c r="J25"/>
  <c r="K25" s="1"/>
  <c r="E25"/>
  <c r="C5"/>
  <c r="C31" s="1"/>
  <c r="D31" s="1"/>
  <c r="E31" s="1"/>
  <c r="J21"/>
  <c r="K21" s="1"/>
  <c r="D11"/>
  <c r="E11" s="1"/>
  <c r="D25"/>
  <c r="D5"/>
  <c r="E5" s="1"/>
  <c r="I5"/>
  <c r="J5" l="1"/>
  <c r="K5" s="1"/>
  <c r="I31"/>
  <c r="J31" s="1"/>
  <c r="K31" s="1"/>
  <c r="F10" i="32"/>
  <c r="G16" i="30" l="1"/>
  <c r="I16"/>
  <c r="K16"/>
  <c r="F16"/>
  <c r="B7" i="8"/>
  <c r="J16" i="30" l="1"/>
  <c r="H16"/>
  <c r="C19" i="4"/>
  <c r="E43" l="1"/>
  <c r="D43" s="1"/>
  <c r="D5" i="33"/>
  <c r="F6" i="32"/>
  <c r="F7"/>
  <c r="F8"/>
  <c r="F9"/>
  <c r="F14"/>
  <c r="F5"/>
  <c r="E17"/>
  <c r="D17"/>
  <c r="K19" i="4"/>
  <c r="D15" i="33" l="1"/>
  <c r="F17" i="32"/>
  <c r="J14" i="5"/>
  <c r="K14" s="1"/>
  <c r="B31" i="4"/>
  <c r="B19"/>
  <c r="B6"/>
  <c r="D18" i="5"/>
  <c r="E18" s="1"/>
  <c r="H15"/>
  <c r="H22" s="1"/>
  <c r="B15"/>
  <c r="B22" s="1"/>
  <c r="B5"/>
  <c r="C6" i="4"/>
  <c r="E18"/>
  <c r="D18" s="1"/>
  <c r="D16" i="5"/>
  <c r="E16" s="1"/>
  <c r="I15"/>
  <c r="I22" s="1"/>
  <c r="J18"/>
  <c r="K18" s="1"/>
  <c r="J16"/>
  <c r="K16" s="1"/>
  <c r="J13"/>
  <c r="K13" s="1"/>
  <c r="J12"/>
  <c r="K12" s="1"/>
  <c r="J9"/>
  <c r="K9" s="1"/>
  <c r="D17"/>
  <c r="E17" s="1"/>
  <c r="D13"/>
  <c r="D11"/>
  <c r="E11" s="1"/>
  <c r="D10"/>
  <c r="E10" s="1"/>
  <c r="D9"/>
  <c r="E9" s="1"/>
  <c r="D8"/>
  <c r="E8" s="1"/>
  <c r="D7"/>
  <c r="D6"/>
  <c r="E6" s="1"/>
  <c r="C5"/>
  <c r="C15"/>
  <c r="C22" s="1"/>
  <c r="B30" i="4" l="1"/>
  <c r="B44" s="1"/>
  <c r="J15" i="5"/>
  <c r="K15" s="1"/>
  <c r="D5"/>
  <c r="E5" s="1"/>
  <c r="D15"/>
  <c r="E15" s="1"/>
  <c r="J22"/>
  <c r="K22" s="1"/>
  <c r="C30" i="4"/>
  <c r="D22" i="5" l="1"/>
  <c r="E22" s="1"/>
  <c r="O37" i="4" l="1"/>
  <c r="N37" s="1"/>
  <c r="O34"/>
  <c r="N34" s="1"/>
  <c r="O31"/>
  <c r="N31" s="1"/>
  <c r="C37"/>
  <c r="C31"/>
  <c r="E42"/>
  <c r="D42" s="1"/>
  <c r="E41"/>
  <c r="D41" s="1"/>
  <c r="E40"/>
  <c r="D40" s="1"/>
  <c r="E39"/>
  <c r="D39" s="1"/>
  <c r="E38"/>
  <c r="D38" s="1"/>
  <c r="E36"/>
  <c r="D36" s="1"/>
  <c r="E35"/>
  <c r="D35" s="1"/>
  <c r="E34"/>
  <c r="D34" s="1"/>
  <c r="E33"/>
  <c r="D33" s="1"/>
  <c r="E32"/>
  <c r="D32" s="1"/>
  <c r="E30"/>
  <c r="D30" s="1"/>
  <c r="E26"/>
  <c r="D26" s="1"/>
  <c r="E25"/>
  <c r="D25" s="1"/>
  <c r="E24"/>
  <c r="D24" s="1"/>
  <c r="E22"/>
  <c r="D22" s="1"/>
  <c r="E21"/>
  <c r="D21" s="1"/>
  <c r="E20"/>
  <c r="D20" s="1"/>
  <c r="E19"/>
  <c r="D19" s="1"/>
  <c r="E17"/>
  <c r="D17" s="1"/>
  <c r="E16"/>
  <c r="D16" s="1"/>
  <c r="E15"/>
  <c r="D15" s="1"/>
  <c r="E14"/>
  <c r="D14" s="1"/>
  <c r="E13"/>
  <c r="D13" s="1"/>
  <c r="E12"/>
  <c r="D12" s="1"/>
  <c r="E11"/>
  <c r="D11" s="1"/>
  <c r="E10"/>
  <c r="D10" s="1"/>
  <c r="E9"/>
  <c r="D9" s="1"/>
  <c r="E8"/>
  <c r="D8" s="1"/>
  <c r="E7"/>
  <c r="D7" s="1"/>
  <c r="E6"/>
  <c r="D6" s="1"/>
  <c r="H44"/>
  <c r="L30"/>
  <c r="L44" s="1"/>
  <c r="M30"/>
  <c r="M44" s="1"/>
  <c r="K28"/>
  <c r="O28" s="1"/>
  <c r="N28" s="1"/>
  <c r="K27"/>
  <c r="O27" s="1"/>
  <c r="N27" s="1"/>
  <c r="K26"/>
  <c r="O26" s="1"/>
  <c r="N26" s="1"/>
  <c r="K25"/>
  <c r="O25" s="1"/>
  <c r="N25" s="1"/>
  <c r="K24"/>
  <c r="O24" s="1"/>
  <c r="N24" s="1"/>
  <c r="K23"/>
  <c r="O23" s="1"/>
  <c r="N23" s="1"/>
  <c r="K21"/>
  <c r="O21" s="1"/>
  <c r="N21" s="1"/>
  <c r="O19"/>
  <c r="N19" s="1"/>
  <c r="K18"/>
  <c r="O18" s="1"/>
  <c r="N18" s="1"/>
  <c r="K17"/>
  <c r="O17" s="1"/>
  <c r="N17" s="1"/>
  <c r="K16"/>
  <c r="O16" s="1"/>
  <c r="N16" s="1"/>
  <c r="K15"/>
  <c r="O15" s="1"/>
  <c r="N15" s="1"/>
  <c r="K14"/>
  <c r="O14" s="1"/>
  <c r="N14" s="1"/>
  <c r="K13"/>
  <c r="O13" s="1"/>
  <c r="N13" s="1"/>
  <c r="K12"/>
  <c r="O12" s="1"/>
  <c r="N12" s="1"/>
  <c r="K11"/>
  <c r="O11" s="1"/>
  <c r="N11" s="1"/>
  <c r="K10"/>
  <c r="O10" s="1"/>
  <c r="N10" s="1"/>
  <c r="K9"/>
  <c r="O9" s="1"/>
  <c r="N9" s="1"/>
  <c r="K8"/>
  <c r="K6"/>
  <c r="O6" s="1"/>
  <c r="N6" s="1"/>
  <c r="J11" i="5"/>
  <c r="J10"/>
  <c r="J7"/>
  <c r="K7" s="1"/>
  <c r="E37" i="4" l="1"/>
  <c r="D37" s="1"/>
  <c r="C44"/>
  <c r="E44" s="1"/>
  <c r="D44" s="1"/>
  <c r="E31"/>
  <c r="D31" s="1"/>
  <c r="K30"/>
  <c r="O30" s="1"/>
  <c r="N30" s="1"/>
  <c r="O8"/>
  <c r="N8" s="1"/>
  <c r="K44" l="1"/>
  <c r="O44" s="1"/>
  <c r="N44" s="1"/>
</calcChain>
</file>

<file path=xl/sharedStrings.xml><?xml version="1.0" encoding="utf-8"?>
<sst xmlns="http://schemas.openxmlformats.org/spreadsheetml/2006/main" count="2124" uniqueCount="1027">
  <si>
    <t>单位：万元</t>
  </si>
  <si>
    <t>收　　　　　入</t>
  </si>
  <si>
    <t>支出功能分类</t>
  </si>
  <si>
    <t>一、税收收入</t>
  </si>
  <si>
    <t>一、一般公共服务</t>
  </si>
  <si>
    <t xml:space="preserve">    其中：增值税</t>
  </si>
  <si>
    <t>二、外交</t>
  </si>
  <si>
    <t xml:space="preserve">  企业所得税</t>
  </si>
  <si>
    <t>三、国防</t>
  </si>
  <si>
    <t xml:space="preserve">  契税</t>
  </si>
  <si>
    <t>四、公共安全</t>
  </si>
  <si>
    <t xml:space="preserve">  城市维护建设税</t>
  </si>
  <si>
    <t>五、教育</t>
  </si>
  <si>
    <t xml:space="preserve">  房产税</t>
  </si>
  <si>
    <t>六、科学技术</t>
  </si>
  <si>
    <t xml:space="preserve">  城镇土地使用税</t>
  </si>
  <si>
    <t xml:space="preserve">  土地增值税</t>
  </si>
  <si>
    <t>八、社会保障和就业</t>
  </si>
  <si>
    <t xml:space="preserve">  车船税</t>
  </si>
  <si>
    <t xml:space="preserve">  印花税</t>
  </si>
  <si>
    <t>十、节能环保</t>
  </si>
  <si>
    <t xml:space="preserve">  个人所得税</t>
  </si>
  <si>
    <t>十一、城乡社区</t>
  </si>
  <si>
    <t xml:space="preserve">  其他税收收入</t>
  </si>
  <si>
    <t>十二、农林水</t>
  </si>
  <si>
    <t>十三、交通运输</t>
  </si>
  <si>
    <t>二、非税收入</t>
  </si>
  <si>
    <t>十四、粮油物资储备</t>
  </si>
  <si>
    <t xml:space="preserve">    其中：专项收入</t>
  </si>
  <si>
    <r>
      <t xml:space="preserve"> </t>
    </r>
    <r>
      <rPr>
        <sz val="11"/>
        <rFont val="宋体"/>
        <family val="3"/>
        <charset val="134"/>
      </rPr>
      <t xml:space="preserve"> </t>
    </r>
    <r>
      <rPr>
        <sz val="11"/>
        <rFont val="宋体"/>
        <family val="3"/>
        <charset val="134"/>
      </rPr>
      <t>行政事业性收费收入</t>
    </r>
  </si>
  <si>
    <t xml:space="preserve">  罚没收入</t>
  </si>
  <si>
    <t>十七、金融支出</t>
  </si>
  <si>
    <t xml:space="preserve">  国有资本经营收入</t>
  </si>
  <si>
    <r>
      <t xml:space="preserve"> </t>
    </r>
    <r>
      <rPr>
        <sz val="11"/>
        <rFont val="宋体"/>
        <family val="3"/>
        <charset val="134"/>
      </rPr>
      <t xml:space="preserve"> </t>
    </r>
    <r>
      <rPr>
        <sz val="11"/>
        <rFont val="宋体"/>
        <family val="3"/>
        <charset val="134"/>
      </rPr>
      <t>国有资源（资产）有偿使用收入</t>
    </r>
  </si>
  <si>
    <t xml:space="preserve">  政府住房基金收入</t>
  </si>
  <si>
    <t>二十、住房保障</t>
  </si>
  <si>
    <t xml:space="preserve">  其他非税收入</t>
  </si>
  <si>
    <t>二十一、预备费</t>
  </si>
  <si>
    <t>二十二、地方政府债务付息及发行费用支出</t>
  </si>
  <si>
    <t>二十三、其他支出</t>
  </si>
  <si>
    <t>本年收入小计</t>
  </si>
  <si>
    <t>本年支出小计</t>
  </si>
  <si>
    <t>上解上级支出</t>
  </si>
  <si>
    <t xml:space="preserve">  返还性收入</t>
  </si>
  <si>
    <t xml:space="preserve">  一般性转移支付收入</t>
  </si>
  <si>
    <t>债务转贷支出</t>
  </si>
  <si>
    <t xml:space="preserve">  专项转移支付收入</t>
  </si>
  <si>
    <t>地方政府债务还本支出</t>
  </si>
  <si>
    <t>上级补助收入（市）</t>
  </si>
  <si>
    <t>补充预算稳定调节基金</t>
  </si>
  <si>
    <t>债务转贷收入</t>
  </si>
  <si>
    <t>一般公共预算调出资金</t>
  </si>
  <si>
    <t>调入资金</t>
  </si>
  <si>
    <t>结转下年支出</t>
  </si>
  <si>
    <t>净结余</t>
  </si>
  <si>
    <t>国有资本经营预算调入资金</t>
  </si>
  <si>
    <t>其他调入资金</t>
  </si>
  <si>
    <t>收 入 总 计</t>
  </si>
  <si>
    <t>支 出 总 计</t>
  </si>
  <si>
    <t>收      入</t>
  </si>
  <si>
    <t>支     出</t>
  </si>
  <si>
    <t>项   目</t>
  </si>
  <si>
    <t>预算数</t>
  </si>
  <si>
    <t>增减%</t>
  </si>
  <si>
    <t>国有资本经营收入</t>
  </si>
  <si>
    <t>国有资本经营预算支出</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</si>
  <si>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</si>
  <si>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</si>
  <si>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</si>
  <si>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</si>
  <si>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</si>
  <si>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</si>
  <si>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</si>
  <si>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</si>
  <si>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（五）其他国有资本经营收入</t>
  </si>
  <si>
    <t>本年收入合计</t>
  </si>
  <si>
    <t>本年支出合计</t>
  </si>
  <si>
    <t>转移性收入</t>
  </si>
  <si>
    <t>转移性支出</t>
  </si>
  <si>
    <t xml:space="preserve">   国有资本经营预算转移支付收入</t>
  </si>
  <si>
    <t>（一）国有资本经营预算转移支付</t>
  </si>
  <si>
    <t>（二）调出资金</t>
  </si>
  <si>
    <t>上年结转</t>
  </si>
  <si>
    <t>结转下年</t>
  </si>
  <si>
    <t>收入总计</t>
  </si>
  <si>
    <t xml:space="preserve">         支出总计</t>
  </si>
  <si>
    <t>一、企业职工基本养老保险基金支出</t>
  </si>
  <si>
    <t>二、失业保险基金支出</t>
  </si>
  <si>
    <t>三、城镇职工基本医疗保险基金支出</t>
  </si>
  <si>
    <t>四、工伤保险基金支出</t>
  </si>
  <si>
    <t>五、生育保险基金支出</t>
  </si>
  <si>
    <t>七、城乡居民基本医疗保险基金支出</t>
  </si>
  <si>
    <t>合计</t>
  </si>
  <si>
    <t>其他支出</t>
  </si>
  <si>
    <t>住房公积金</t>
  </si>
  <si>
    <t>预备费</t>
  </si>
  <si>
    <t>201</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</si>
  <si>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</si>
  <si>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</si>
  <si>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</si>
  <si>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</si>
  <si>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</si>
  <si>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</si>
  <si>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</si>
  <si>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</si>
  <si>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</si>
  <si>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</si>
  <si>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</si>
  <si>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</si>
  <si>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商业服务业等支出</t>
  </si>
  <si>
    <t>自然资源海洋气象等支出</t>
  </si>
  <si>
    <t>住房保障支出</t>
  </si>
  <si>
    <t>粮油物资储备支出</t>
  </si>
  <si>
    <t>灾害防治及应急管理支出</t>
  </si>
  <si>
    <t>金额单位：万元</t>
  </si>
  <si>
    <t>功能科目编码</t>
  </si>
  <si>
    <t>项目名称</t>
  </si>
  <si>
    <t>备    注</t>
  </si>
  <si>
    <t>县本级</t>
  </si>
  <si>
    <t>上级专项</t>
  </si>
  <si>
    <t>20101</t>
  </si>
  <si>
    <t>人大事务</t>
  </si>
  <si>
    <t>行政运行</t>
  </si>
  <si>
    <t>人大会议</t>
  </si>
  <si>
    <t>人大代表履职能力提升</t>
  </si>
  <si>
    <t>代表工作</t>
  </si>
  <si>
    <t>其他人大事务支出</t>
  </si>
  <si>
    <t>政协事务</t>
  </si>
  <si>
    <t>政协会议</t>
  </si>
  <si>
    <t>委员视察</t>
  </si>
  <si>
    <t>其他政协事务支出</t>
  </si>
  <si>
    <t>政府办公厅（室）及相关机构事务</t>
  </si>
  <si>
    <t>机关服务</t>
  </si>
  <si>
    <t>专项业务活动</t>
  </si>
  <si>
    <t>其他政府办公厅（室）及相关机构事务支出</t>
  </si>
  <si>
    <t>发展与改革事务</t>
  </si>
  <si>
    <t>物价管理</t>
  </si>
  <si>
    <t>其他发展与改革事务支出</t>
  </si>
  <si>
    <t>统计信息事务</t>
  </si>
  <si>
    <t>专项统计业务</t>
  </si>
  <si>
    <t>统计管理</t>
  </si>
  <si>
    <t>专项普查活动</t>
  </si>
  <si>
    <t>统计抽样调查</t>
  </si>
  <si>
    <t>财政事务</t>
  </si>
  <si>
    <t>财政国库业务</t>
  </si>
  <si>
    <t>信息化建设</t>
  </si>
  <si>
    <t>财政委托业务支出</t>
  </si>
  <si>
    <t>其他财政事务支出</t>
  </si>
  <si>
    <t>税收事务</t>
  </si>
  <si>
    <t>其他税收事务支出</t>
  </si>
  <si>
    <t>审计事务</t>
  </si>
  <si>
    <t>审计业务</t>
  </si>
  <si>
    <t>审计管理</t>
  </si>
  <si>
    <t>纪检监察事务</t>
  </si>
  <si>
    <t>其他纪检监察事务支出</t>
  </si>
  <si>
    <t>商贸事务</t>
  </si>
  <si>
    <t>对外贸易管理</t>
  </si>
  <si>
    <t>事业运行</t>
  </si>
  <si>
    <t>其他商贸事务支出</t>
  </si>
  <si>
    <t>港澳台事务</t>
  </si>
  <si>
    <t>台湾事务</t>
  </si>
  <si>
    <t>档案事务</t>
  </si>
  <si>
    <t>其他档案事务支出</t>
  </si>
  <si>
    <t>民主党派及工商联事务</t>
  </si>
  <si>
    <t>其他民主党派及工商联事务支出</t>
  </si>
  <si>
    <t>群众团体事务</t>
  </si>
  <si>
    <t>其他群众团体事务支出</t>
  </si>
  <si>
    <t>组织事务</t>
  </si>
  <si>
    <t>其他组织事务支出</t>
  </si>
  <si>
    <t>宣传事务</t>
  </si>
  <si>
    <t>其他宣传事务支出</t>
  </si>
  <si>
    <t>统战事务</t>
  </si>
  <si>
    <t>宗教事务</t>
  </si>
  <si>
    <t>华侨事务</t>
  </si>
  <si>
    <t>其他统战事务支出</t>
  </si>
  <si>
    <t>其他共产党事务支出</t>
  </si>
  <si>
    <t>市场监督管理事务</t>
  </si>
  <si>
    <t>其他市场监督管理事务</t>
  </si>
  <si>
    <t>其他一般公共服务支出</t>
  </si>
  <si>
    <t>其他国防支出</t>
  </si>
  <si>
    <t>武装警察部队</t>
  </si>
  <si>
    <t>公安</t>
  </si>
  <si>
    <t>其他公安支出</t>
  </si>
  <si>
    <t>检察</t>
  </si>
  <si>
    <t>法院</t>
  </si>
  <si>
    <t>司法</t>
  </si>
  <si>
    <t>基层司法业务</t>
  </si>
  <si>
    <t>普法宣传</t>
  </si>
  <si>
    <t>律师公证管理</t>
  </si>
  <si>
    <t>法律援助</t>
  </si>
  <si>
    <t>社区矫正</t>
  </si>
  <si>
    <t>其他司法支出</t>
  </si>
  <si>
    <t>其他公共安全支出</t>
  </si>
  <si>
    <t>教育管理事务</t>
  </si>
  <si>
    <t>其他教育管理事务支出</t>
  </si>
  <si>
    <t>普通教育</t>
  </si>
  <si>
    <t>学前教育</t>
  </si>
  <si>
    <t>小学教育</t>
  </si>
  <si>
    <t>初中教育</t>
  </si>
  <si>
    <t>高中教育</t>
  </si>
  <si>
    <t>其他普通教育支出</t>
  </si>
  <si>
    <t>职业教育</t>
  </si>
  <si>
    <t>中专教育</t>
  </si>
  <si>
    <t>进修及培训</t>
  </si>
  <si>
    <t>教师进修</t>
  </si>
  <si>
    <t>干部教育</t>
  </si>
  <si>
    <t>教育费附加安排的支出</t>
  </si>
  <si>
    <t>其他教育费附加安排的支出</t>
  </si>
  <si>
    <t>其他教育支出</t>
  </si>
  <si>
    <t>科学技术管理事务</t>
  </si>
  <si>
    <t>基础研究</t>
  </si>
  <si>
    <t>机构运行</t>
  </si>
  <si>
    <t>科学技术普及</t>
  </si>
  <si>
    <t>科普活动</t>
  </si>
  <si>
    <t>其他科学技术支出</t>
  </si>
  <si>
    <t>文化和旅游</t>
  </si>
  <si>
    <t>图书馆</t>
  </si>
  <si>
    <t>文化展示及纪念机构</t>
  </si>
  <si>
    <t>旅游宣传</t>
  </si>
  <si>
    <t>其他文化和旅游支出</t>
  </si>
  <si>
    <t>文物</t>
  </si>
  <si>
    <t>博物馆</t>
  </si>
  <si>
    <t>广播电视</t>
  </si>
  <si>
    <t>电视</t>
  </si>
  <si>
    <t>其他文化体育与传媒支出</t>
  </si>
  <si>
    <t>人力资源和社会保障管理事务</t>
  </si>
  <si>
    <t>其他人力资源和社会保障管理事务支出</t>
  </si>
  <si>
    <t>民政管理事务</t>
  </si>
  <si>
    <t>民间组织管理</t>
  </si>
  <si>
    <t>基层政权和社区建设</t>
  </si>
  <si>
    <t>其他民政管理事务支出</t>
  </si>
  <si>
    <t>行政事业单位离退休</t>
  </si>
  <si>
    <t>机关事业单位基本养老保险缴费支出</t>
  </si>
  <si>
    <t>对机关事业单位基本养老保险基金的补助</t>
  </si>
  <si>
    <t>就业补助</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</si>
  <si>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</si>
  <si>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</si>
  <si>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</si>
  <si>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</si>
  <si>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</si>
  <si>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</si>
  <si>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</si>
  <si>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</si>
  <si>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</si>
  <si>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</si>
  <si>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</si>
  <si>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</si>
  <si>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社会福利</t>
  </si>
  <si>
    <t>老年福利</t>
  </si>
  <si>
    <t>殡葬</t>
  </si>
  <si>
    <t>社会福利事业单位</t>
  </si>
  <si>
    <t>其他社会福利支出</t>
  </si>
  <si>
    <t>残疾人事业</t>
  </si>
  <si>
    <t>残疾人康复</t>
  </si>
  <si>
    <t>残疾人就业和扶贫</t>
  </si>
  <si>
    <t>残疾人生活和护理补贴</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</si>
  <si>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</si>
  <si>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</si>
  <si>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</si>
  <si>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</si>
  <si>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</si>
  <si>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</si>
  <si>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</si>
  <si>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</si>
  <si>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</si>
  <si>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其他生活救助</t>
  </si>
  <si>
    <t>其他农村生活救助</t>
  </si>
  <si>
    <t>财政对基本养老保险基金的补助</t>
  </si>
  <si>
    <t>财政对城乡居民基本养老保险基金的补助</t>
  </si>
  <si>
    <t>财政对其他社会保险基金的补助</t>
  </si>
  <si>
    <t>其他财政对社会保险基金的补助</t>
  </si>
  <si>
    <t>退役军人管理事务</t>
  </si>
  <si>
    <t>拥军优属</t>
  </si>
  <si>
    <t>其他社会保障和就业支出</t>
  </si>
  <si>
    <t>卫生健康管理事务</t>
  </si>
  <si>
    <t>其他卫生健康管理事务支出</t>
  </si>
  <si>
    <t>公立医院</t>
  </si>
  <si>
    <t>综合医院</t>
  </si>
  <si>
    <t>基层医疗卫生机构</t>
  </si>
  <si>
    <t>乡镇卫生院</t>
  </si>
  <si>
    <t>其他基层医疗卫生机构支出</t>
  </si>
  <si>
    <t>公共卫生</t>
  </si>
  <si>
    <t>疾病预防控制机构</t>
  </si>
  <si>
    <t>卫生监督机构</t>
  </si>
  <si>
    <t>妇幼保健机构</t>
  </si>
  <si>
    <t>基本公共卫生服务</t>
  </si>
  <si>
    <t>重大公共卫生专项</t>
  </si>
  <si>
    <t>突发公共卫生事件应急处理</t>
  </si>
  <si>
    <t>其他公共卫生支出</t>
  </si>
  <si>
    <t>计划生育事务</t>
  </si>
  <si>
    <t>计划生育服务</t>
  </si>
  <si>
    <t>其他计划生育事务支出</t>
  </si>
  <si>
    <t>行政事业单位医疗</t>
  </si>
  <si>
    <t>行政单位医疗</t>
  </si>
  <si>
    <t>事业单位医疗</t>
  </si>
  <si>
    <t>公务员医疗补助</t>
  </si>
  <si>
    <t>财政对基本医疗保险基金的补助</t>
  </si>
  <si>
    <t>财政对城乡居民基本医疗保险基金的补助</t>
  </si>
  <si>
    <t>医疗救助</t>
  </si>
  <si>
    <t>城乡医疗救助</t>
  </si>
  <si>
    <t>优抚对象医疗</t>
  </si>
  <si>
    <t>优抚对象医疗救助</t>
  </si>
  <si>
    <t>老龄卫生健康事务</t>
  </si>
  <si>
    <t>其他卫生健康支出</t>
  </si>
  <si>
    <t>环境监测与监察</t>
  </si>
  <si>
    <t>其他环境监测与监察支出</t>
  </si>
  <si>
    <t>污染防治</t>
  </si>
  <si>
    <t>水体</t>
  </si>
  <si>
    <t>其他节能环保支出</t>
  </si>
  <si>
    <t>城乡社区管理事务</t>
  </si>
  <si>
    <t>城管执法</t>
  </si>
  <si>
    <t>工程建设标准规范编制与监管</t>
  </si>
  <si>
    <t>工程建设管理</t>
  </si>
  <si>
    <t>其他城乡社区管理事务支出</t>
  </si>
  <si>
    <t>城乡社区规划与管理</t>
  </si>
  <si>
    <t>城乡社区公共设施</t>
  </si>
  <si>
    <t>其他城乡社区公共设施支出</t>
  </si>
  <si>
    <t>城乡社区环境卫生</t>
  </si>
  <si>
    <t>其他城乡社区支出</t>
  </si>
  <si>
    <t>农业</t>
  </si>
  <si>
    <t>一般行政管理事务</t>
  </si>
  <si>
    <t>病虫害控制</t>
  </si>
  <si>
    <t>执法监管</t>
  </si>
  <si>
    <t>农业行业业务管理</t>
  </si>
  <si>
    <t>防灾救灾</t>
  </si>
  <si>
    <t>农业组织化与产业化经营</t>
  </si>
  <si>
    <t>农村公益事业</t>
  </si>
  <si>
    <t>农业资源保护修复与利用</t>
  </si>
  <si>
    <t>成品油价格改革对渔业的补贴</t>
  </si>
  <si>
    <t>其他农业支出</t>
  </si>
  <si>
    <t>林业和草原</t>
  </si>
  <si>
    <t>事业机构</t>
  </si>
  <si>
    <t>森林培育</t>
  </si>
  <si>
    <t>森林资源管理</t>
  </si>
  <si>
    <t>森林生态效益补偿</t>
  </si>
  <si>
    <t>自然保护区等管理</t>
  </si>
  <si>
    <t>动植物保护</t>
  </si>
  <si>
    <t>执法与监督</t>
  </si>
  <si>
    <t>国家公园</t>
  </si>
  <si>
    <t>行业业务管理</t>
  </si>
  <si>
    <t>其他林业和草原支出</t>
  </si>
  <si>
    <t>水利</t>
  </si>
  <si>
    <t>水利行业业务管理</t>
  </si>
  <si>
    <t>水利工程建设</t>
  </si>
  <si>
    <t>水利工程运行与维护</t>
  </si>
  <si>
    <t>水土保持</t>
  </si>
  <si>
    <t>水资源节约管理与保护</t>
  </si>
  <si>
    <t>水质监测</t>
  </si>
  <si>
    <t>防汛</t>
  </si>
  <si>
    <t>抗旱</t>
  </si>
  <si>
    <t>农田水利</t>
  </si>
  <si>
    <t>其他水利支出</t>
  </si>
  <si>
    <t>扶贫</t>
  </si>
  <si>
    <t>其他扶贫支出</t>
  </si>
  <si>
    <t>农村综合改革</t>
  </si>
  <si>
    <t>对村级一事一议的补助</t>
  </si>
  <si>
    <t>对村民委员会和村党支部的补助</t>
  </si>
  <si>
    <t>其他农村综合改革支出</t>
  </si>
  <si>
    <t>其他农林水支出</t>
  </si>
  <si>
    <t>公路水路运输</t>
  </si>
  <si>
    <t>公路建设</t>
  </si>
  <si>
    <t>其他公路水路运输支出</t>
  </si>
  <si>
    <t>其他交通运输支出</t>
  </si>
  <si>
    <t>商业流通事务</t>
  </si>
  <si>
    <t>自然资源事务</t>
  </si>
  <si>
    <t>自然资源规划及管理</t>
  </si>
  <si>
    <t>自然资源调查</t>
  </si>
  <si>
    <t>国土整治</t>
  </si>
  <si>
    <t>其他自然资源事务支出</t>
  </si>
  <si>
    <t>海洋管理事务</t>
  </si>
  <si>
    <t>海洋防灾减灾</t>
  </si>
  <si>
    <t>海岛和海域保护</t>
  </si>
  <si>
    <t>其他海洋管理事务支出</t>
  </si>
  <si>
    <t>气象事务</t>
  </si>
  <si>
    <t>其他气象事务支出</t>
  </si>
  <si>
    <t>保障性安居工程支出</t>
  </si>
  <si>
    <t>公共租赁住房</t>
  </si>
  <si>
    <t>住房改革支出</t>
  </si>
  <si>
    <t>粮油事务</t>
  </si>
  <si>
    <t>粮食风险基金</t>
  </si>
  <si>
    <t>其他粮油事务支出</t>
  </si>
  <si>
    <t>应急管理事务</t>
  </si>
  <si>
    <t>安全监管</t>
  </si>
  <si>
    <t>安全生产基础</t>
  </si>
  <si>
    <t>应急救援</t>
  </si>
  <si>
    <t>消防事务</t>
  </si>
  <si>
    <t>消防应急救援</t>
  </si>
  <si>
    <t>地震事务</t>
  </si>
  <si>
    <t>地震事业机构</t>
  </si>
  <si>
    <t>自然灾害救灾及恢复重建支出</t>
  </si>
  <si>
    <t>其他自然灾害生活救助支出</t>
  </si>
  <si>
    <t>债务付息支出</t>
  </si>
  <si>
    <t>地方政府一般债务付息支出</t>
  </si>
  <si>
    <t>地方政府一般债券付息支出</t>
  </si>
  <si>
    <t xml:space="preserve"> 单位：万元  </t>
  </si>
  <si>
    <t>说 明</t>
  </si>
  <si>
    <t>政府性基金收入</t>
  </si>
  <si>
    <t>社会保障和就业</t>
  </si>
  <si>
    <t xml:space="preserve">  其中：国有土地使用权出让收入</t>
  </si>
  <si>
    <t xml:space="preserve">       国有土地收益基金收入</t>
  </si>
  <si>
    <t xml:space="preserve">       城市基础设施配套费收入</t>
  </si>
  <si>
    <t xml:space="preserve">       车辆通行费收入</t>
  </si>
  <si>
    <t xml:space="preserve">       污水处理费收入</t>
  </si>
  <si>
    <t>资源勘探信息等支出</t>
  </si>
  <si>
    <t xml:space="preserve">       农业土地开发收入</t>
  </si>
  <si>
    <t>住房保障</t>
  </si>
  <si>
    <t xml:space="preserve">       公用事业附加收入</t>
  </si>
  <si>
    <t>地方政府债务付息支出</t>
  </si>
  <si>
    <t xml:space="preserve">       彩票公益金收入</t>
  </si>
  <si>
    <t xml:space="preserve">       其他基金收入</t>
  </si>
  <si>
    <t>上级补助收入</t>
  </si>
  <si>
    <t>调出资金</t>
  </si>
  <si>
    <t>上年结余收入</t>
  </si>
  <si>
    <t>年终结余</t>
  </si>
  <si>
    <t>七、文化旅游体育与传媒</t>
  </si>
  <si>
    <t>九、卫生健康</t>
  </si>
  <si>
    <t>十五、资源勘探信息等</t>
  </si>
  <si>
    <t>十六、商业服务业等</t>
  </si>
  <si>
    <t>十八、灾害防治及应急管理支出</t>
  </si>
  <si>
    <t>十九、自然资源海洋气象等</t>
  </si>
  <si>
    <t>上级补助收入（中央、省）</t>
  </si>
  <si>
    <r>
      <t>动用预算稳定调节基金</t>
    </r>
    <r>
      <rPr>
        <b/>
        <sz val="11"/>
        <rFont val="宋体"/>
        <family val="3"/>
        <charset val="134"/>
      </rPr>
      <t/>
    </r>
  </si>
  <si>
    <t>情况说明</t>
    <phoneticPr fontId="7" type="noConversion"/>
  </si>
  <si>
    <t>增减额</t>
    <phoneticPr fontId="7" type="noConversion"/>
  </si>
  <si>
    <t>增减比例
%</t>
    <phoneticPr fontId="7" type="noConversion"/>
  </si>
  <si>
    <t>文化旅游体育与传媒支出</t>
    <phoneticPr fontId="7" type="noConversion"/>
  </si>
  <si>
    <t>备注</t>
    <phoneticPr fontId="8" type="noConversion"/>
  </si>
  <si>
    <t>合计</t>
    <phoneticPr fontId="8" type="noConversion"/>
  </si>
  <si>
    <t xml:space="preserve">  耕地占用税</t>
    <phoneticPr fontId="7" type="noConversion"/>
  </si>
  <si>
    <t>一般公共预算调入资金</t>
    <phoneticPr fontId="7" type="noConversion"/>
  </si>
  <si>
    <t>调出资金</t>
    <phoneticPr fontId="7" type="noConversion"/>
  </si>
  <si>
    <t>附表一：</t>
    <phoneticPr fontId="8" type="noConversion"/>
  </si>
  <si>
    <t>附表三：</t>
    <phoneticPr fontId="7" type="noConversion"/>
  </si>
  <si>
    <t>附表四：</t>
    <phoneticPr fontId="7" type="noConversion"/>
  </si>
  <si>
    <t>附表八：</t>
    <phoneticPr fontId="8" type="noConversion"/>
  </si>
  <si>
    <t>调整原因</t>
  </si>
  <si>
    <t>调整项目</t>
  </si>
  <si>
    <t>调整预算数</t>
  </si>
  <si>
    <t>国有资本经营预算支出作为调入资金补充一般公共预算收入缺口</t>
    <phoneticPr fontId="7" type="noConversion"/>
  </si>
  <si>
    <t>抗疫特别国债支出</t>
    <phoneticPr fontId="7" type="noConversion"/>
  </si>
  <si>
    <t>序号</t>
  </si>
  <si>
    <t>主管部门</t>
  </si>
  <si>
    <t>项目内容</t>
  </si>
  <si>
    <t>安排金额</t>
  </si>
  <si>
    <t>财政拨付</t>
  </si>
  <si>
    <t>实际使用</t>
  </si>
  <si>
    <t>金额</t>
  </si>
  <si>
    <t>进度</t>
  </si>
  <si>
    <t>住建局</t>
  </si>
  <si>
    <t>附表六：</t>
    <phoneticPr fontId="8" type="noConversion"/>
  </si>
  <si>
    <t>债券类型</t>
    <phoneticPr fontId="8" type="noConversion"/>
  </si>
  <si>
    <t>单    位</t>
  </si>
  <si>
    <t>摘    要</t>
  </si>
  <si>
    <t>金 额</t>
  </si>
  <si>
    <t>备   注</t>
  </si>
  <si>
    <t>县内各单位</t>
  </si>
  <si>
    <t>调减年初安排预备费</t>
  </si>
  <si>
    <t>按实执行</t>
  </si>
  <si>
    <t>发改局</t>
  </si>
  <si>
    <t>森林管委</t>
  </si>
  <si>
    <t>附表七：</t>
    <phoneticPr fontId="8" type="noConversion"/>
  </si>
  <si>
    <t>文    号</t>
  </si>
  <si>
    <t>年初预算数</t>
  </si>
  <si>
    <t>年中新增数</t>
  </si>
  <si>
    <t>单位：万元</t>
    <phoneticPr fontId="8" type="noConversion"/>
  </si>
  <si>
    <t>固定补助基数</t>
  </si>
  <si>
    <t>均衡性转移支付资金</t>
  </si>
  <si>
    <t>县级基本财力保障机制奖补资金</t>
  </si>
  <si>
    <t>基本公共服务领域省级与市县共同财政事权和支出责任划分改革支出下划省直管县基数</t>
    <phoneticPr fontId="8" type="noConversion"/>
  </si>
  <si>
    <t>六、城乡居民基本养老保险支出</t>
  </si>
  <si>
    <t xml:space="preserve">        上级补助收入</t>
  </si>
  <si>
    <t>八、机关事业单位基本养老保险基金支出</t>
  </si>
  <si>
    <t>九、年末累计结余</t>
  </si>
  <si>
    <t>一、</t>
  </si>
  <si>
    <t>增加预算支出项目合计</t>
  </si>
  <si>
    <t>二、</t>
  </si>
  <si>
    <t>减少预算支出项目合计</t>
  </si>
  <si>
    <t>三、</t>
  </si>
  <si>
    <t>预算支出变动项目合计</t>
  </si>
  <si>
    <t>县内各单位</t>
    <phoneticPr fontId="8" type="noConversion"/>
  </si>
  <si>
    <t>补工资及职业年金等配套</t>
    <phoneticPr fontId="8" type="noConversion"/>
  </si>
  <si>
    <t>减少预备费</t>
    <phoneticPr fontId="8" type="noConversion"/>
  </si>
  <si>
    <t>比预算数                       +、-%</t>
    <phoneticPr fontId="7" type="noConversion"/>
  </si>
  <si>
    <t>比预算数                        +、-额</t>
    <phoneticPr fontId="7" type="noConversion"/>
  </si>
  <si>
    <t>再融资一般债券收入（用于债券还本）</t>
    <phoneticPr fontId="7" type="noConversion"/>
  </si>
  <si>
    <t xml:space="preserve">南澳县2021年一般公共预算收支调整情况表 </t>
    <phoneticPr fontId="7" type="noConversion"/>
  </si>
  <si>
    <t>2021年                    预算数</t>
    <phoneticPr fontId="7" type="noConversion"/>
  </si>
  <si>
    <t>2021年                    调整预算数</t>
    <phoneticPr fontId="7" type="noConversion"/>
  </si>
  <si>
    <t>2021年
预算数</t>
    <phoneticPr fontId="7" type="noConversion"/>
  </si>
  <si>
    <t>2021年调整预算数</t>
    <phoneticPr fontId="7" type="noConversion"/>
  </si>
  <si>
    <t xml:space="preserve">南澳县2021年政府性基金预算收支情况调整表 </t>
    <phoneticPr fontId="7" type="noConversion"/>
  </si>
  <si>
    <t>2021年
调整预算数</t>
    <phoneticPr fontId="7" type="noConversion"/>
  </si>
  <si>
    <t>接待办业务专项保障经费调剂</t>
  </si>
  <si>
    <t>发改局项目进度慢，调减</t>
  </si>
  <si>
    <t>人员变动按实调整</t>
  </si>
  <si>
    <t>2020年全县13家正在运营国有企业收支情况全部纳入预算编制，其中共有1家实现预算收入利润为净，为县烟草公司净利润860万元，按25%列入预算收入，本次调整据2020年企业财务审计报告按实清算。</t>
    <phoneticPr fontId="7" type="noConversion"/>
  </si>
  <si>
    <t>南澳县2021年国有资本经营预算收支情况调整表</t>
    <phoneticPr fontId="8" type="noConversion"/>
  </si>
  <si>
    <t>2021年预算数</t>
    <phoneticPr fontId="7" type="noConversion"/>
  </si>
  <si>
    <t>2021年4月发行
（一般债券）</t>
  </si>
  <si>
    <t>龙门路（国道G539西山至亨翔路段）道路桥梁建设及配套工程</t>
  </si>
  <si>
    <t>2021年6月发行
（一般债券）</t>
  </si>
  <si>
    <t>南澳县森林防火体系建设工程</t>
  </si>
  <si>
    <t>2021年8月发行
（一般债券）</t>
  </si>
  <si>
    <t>2021年8月发行
（专项债券）</t>
  </si>
  <si>
    <t>南澳县粮食储备智能仓库建设工程</t>
  </si>
  <si>
    <t>2021年债券资金合计</t>
    <phoneticPr fontId="8" type="noConversion"/>
  </si>
  <si>
    <t>南澳县2021年社会保险基金预算收支情况调整表</t>
  </si>
  <si>
    <t>预  算  项  目</t>
  </si>
  <si>
    <t>2021年预算数</t>
  </si>
  <si>
    <t>增减
金额</t>
  </si>
  <si>
    <t>增减
比例%</t>
  </si>
  <si>
    <t>说明</t>
  </si>
  <si>
    <t>县本级社会保险基金收入合计</t>
  </si>
  <si>
    <t>县本级社会保险基金支出合计</t>
  </si>
  <si>
    <t>一、企业职工基本养老保险基金收入</t>
  </si>
  <si>
    <t>二、失业保险基金收入</t>
  </si>
  <si>
    <t>三、城镇职工基本医疗保险基金收入</t>
  </si>
  <si>
    <t>四、工伤保险基金收入</t>
  </si>
  <si>
    <t>五、生育保险基金收入</t>
  </si>
  <si>
    <t>六、城乡居民基本养老保险收入</t>
  </si>
  <si>
    <t xml:space="preserve">      其中：个人缴费收入</t>
  </si>
  <si>
    <r>
      <rPr>
        <sz val="11"/>
        <rFont val="Tahoma"/>
        <family val="2"/>
      </rPr>
      <t xml:space="preserve">      1</t>
    </r>
    <r>
      <rPr>
        <sz val="11"/>
        <rFont val="宋体"/>
        <family val="3"/>
        <charset val="134"/>
      </rPr>
      <t>、养老保险待遇支出</t>
    </r>
  </si>
  <si>
    <t xml:space="preserve">               财政补贴收入</t>
  </si>
  <si>
    <r>
      <rPr>
        <sz val="11"/>
        <rFont val="Tahoma"/>
        <family val="2"/>
      </rPr>
      <t xml:space="preserve">      2</t>
    </r>
    <r>
      <rPr>
        <sz val="11"/>
        <rFont val="宋体"/>
        <family val="3"/>
        <charset val="134"/>
      </rPr>
      <t>、其他城乡居民基本养老保险基金支出</t>
    </r>
  </si>
  <si>
    <t xml:space="preserve">               利息收入</t>
  </si>
  <si>
    <r>
      <rPr>
        <sz val="11"/>
        <rFont val="Tahoma"/>
        <family val="2"/>
      </rPr>
      <t xml:space="preserve">      3</t>
    </r>
    <r>
      <rPr>
        <sz val="11"/>
        <rFont val="宋体"/>
        <family val="3"/>
        <charset val="134"/>
      </rPr>
      <t>、上解上级支出</t>
    </r>
  </si>
  <si>
    <t xml:space="preserve">        委托投资收益</t>
  </si>
  <si>
    <t xml:space="preserve">        其他收入(含转移支付)</t>
  </si>
  <si>
    <t>七、城乡居民基本医疗保险基金收入</t>
  </si>
  <si>
    <r>
      <rPr>
        <sz val="11"/>
        <rFont val="Tahoma"/>
        <family val="2"/>
      </rPr>
      <t xml:space="preserve">          </t>
    </r>
    <r>
      <rPr>
        <sz val="11"/>
        <rFont val="宋体"/>
        <family val="3"/>
        <charset val="134"/>
      </rPr>
      <t>其中：基本养老金支出</t>
    </r>
  </si>
  <si>
    <t>八、机关事业单位基本养老保险基金收入</t>
  </si>
  <si>
    <r>
      <rPr>
        <sz val="11"/>
        <rFont val="Tahoma"/>
        <family val="2"/>
      </rPr>
      <t xml:space="preserve">      2</t>
    </r>
    <r>
      <rPr>
        <sz val="11"/>
        <rFont val="宋体"/>
        <family val="3"/>
        <charset val="134"/>
      </rPr>
      <t>、其他机关事业单位基本养老保险基金支出</t>
    </r>
  </si>
  <si>
    <r>
      <rPr>
        <sz val="11"/>
        <rFont val="Tahoma"/>
        <family val="2"/>
      </rPr>
      <t xml:space="preserve">      </t>
    </r>
    <r>
      <rPr>
        <sz val="11"/>
        <rFont val="宋体"/>
        <family val="3"/>
        <charset val="134"/>
      </rPr>
      <t>其中：保险费收入</t>
    </r>
  </si>
  <si>
    <t xml:space="preserve">      3、上解上级支出</t>
  </si>
  <si>
    <r>
      <rPr>
        <sz val="11"/>
        <rFont val="Tahoma"/>
        <family val="2"/>
      </rPr>
      <t xml:space="preserve">               </t>
    </r>
    <r>
      <rPr>
        <sz val="11"/>
        <rFont val="宋体"/>
        <family val="3"/>
        <charset val="134"/>
      </rPr>
      <t>财政补贴收入</t>
    </r>
  </si>
  <si>
    <t xml:space="preserve"> 九、机关事业养老保险职业年金支出</t>
  </si>
  <si>
    <r>
      <rPr>
        <sz val="11"/>
        <rFont val="Tahoma"/>
        <family val="2"/>
      </rPr>
      <t xml:space="preserve">               </t>
    </r>
    <r>
      <rPr>
        <sz val="11"/>
        <rFont val="宋体"/>
        <family val="3"/>
        <charset val="134"/>
      </rPr>
      <t>利息收入</t>
    </r>
  </si>
  <si>
    <r>
      <rPr>
        <sz val="11"/>
        <rFont val="Tahoma"/>
        <family val="2"/>
      </rPr>
      <t xml:space="preserve">      1</t>
    </r>
    <r>
      <rPr>
        <sz val="11"/>
        <rFont val="宋体"/>
        <family val="3"/>
        <charset val="134"/>
      </rPr>
      <t>、职业年金待遇支出</t>
    </r>
  </si>
  <si>
    <r>
      <rPr>
        <sz val="11"/>
        <rFont val="Tahoma"/>
        <family val="2"/>
      </rPr>
      <t xml:space="preserve">      2</t>
    </r>
    <r>
      <rPr>
        <sz val="11"/>
        <rFont val="宋体"/>
        <family val="3"/>
        <charset val="134"/>
      </rPr>
      <t>、上解上级支出</t>
    </r>
  </si>
  <si>
    <r>
      <rPr>
        <sz val="11"/>
        <rFont val="Tahoma"/>
        <family val="2"/>
      </rPr>
      <t xml:space="preserve">      3</t>
    </r>
    <r>
      <rPr>
        <sz val="11"/>
        <rFont val="宋体"/>
        <family val="3"/>
        <charset val="134"/>
      </rPr>
      <t>、其他机关事业养老保险职业年金支出</t>
    </r>
  </si>
  <si>
    <t>九、机关事业养老保险职业年金收入</t>
  </si>
  <si>
    <r>
      <rPr>
        <sz val="11"/>
        <rFont val="Tahoma"/>
        <family val="2"/>
      </rPr>
      <t xml:space="preserve">      </t>
    </r>
    <r>
      <rPr>
        <sz val="11"/>
        <rFont val="宋体"/>
        <family val="3"/>
        <charset val="134"/>
      </rPr>
      <t>其中：职业年金缴费收入</t>
    </r>
  </si>
  <si>
    <r>
      <rPr>
        <sz val="11"/>
        <rFont val="Tahoma"/>
        <family val="2"/>
      </rPr>
      <t xml:space="preserve">      </t>
    </r>
    <r>
      <rPr>
        <sz val="11"/>
        <rFont val="宋体"/>
        <family val="3"/>
        <charset val="134"/>
      </rPr>
      <t>其中：城乡居民养老保险基金</t>
    </r>
  </si>
  <si>
    <r>
      <rPr>
        <sz val="11"/>
        <rFont val="Tahoma"/>
        <family val="2"/>
      </rPr>
      <t xml:space="preserve">               </t>
    </r>
    <r>
      <rPr>
        <sz val="11"/>
        <rFont val="宋体"/>
        <family val="3"/>
        <charset val="134"/>
      </rPr>
      <t>财政做实收入</t>
    </r>
  </si>
  <si>
    <r>
      <rPr>
        <sz val="11"/>
        <rFont val="Tahoma"/>
        <family val="2"/>
      </rPr>
      <t xml:space="preserve">               </t>
    </r>
    <r>
      <rPr>
        <sz val="11"/>
        <rFont val="宋体"/>
        <family val="3"/>
        <charset val="134"/>
      </rPr>
      <t>机关事业养老保险基金</t>
    </r>
  </si>
  <si>
    <r>
      <rPr>
        <sz val="11"/>
        <rFont val="Tahoma"/>
        <family val="2"/>
      </rPr>
      <t xml:space="preserve">               </t>
    </r>
    <r>
      <rPr>
        <sz val="11"/>
        <rFont val="宋体"/>
        <family val="3"/>
        <charset val="134"/>
      </rPr>
      <t>归集户利息收入</t>
    </r>
  </si>
  <si>
    <t xml:space="preserve">        机关事业养老保险职业年金</t>
  </si>
  <si>
    <t>九、上年结余</t>
  </si>
  <si>
    <t>县本级社会保险基金总收入</t>
  </si>
  <si>
    <t>县本级社会保险基金总支出</t>
  </si>
  <si>
    <t>南澳县2021年调整预算可平衡财力情况表</t>
    <phoneticPr fontId="8" type="noConversion"/>
  </si>
  <si>
    <t>汕市财预[2019]301号</t>
    <phoneticPr fontId="8" type="noConversion"/>
  </si>
  <si>
    <t>清算2021年县级基本财力保障机制奖补资金</t>
    <phoneticPr fontId="8" type="noConversion"/>
  </si>
  <si>
    <t>清算2021年农业转移人口市民化奖励资金</t>
    <phoneticPr fontId="8" type="noConversion"/>
  </si>
  <si>
    <t>粤财预[2021]38号</t>
    <phoneticPr fontId="8" type="noConversion"/>
  </si>
  <si>
    <t>粤财预[2021]74号</t>
    <phoneticPr fontId="8" type="noConversion"/>
  </si>
  <si>
    <t>粤财预[2020]93号</t>
    <phoneticPr fontId="8" type="noConversion"/>
  </si>
  <si>
    <t>粤财预[2020]92号</t>
    <phoneticPr fontId="8" type="noConversion"/>
  </si>
  <si>
    <t>统计截止时间：2021年8月31日</t>
    <phoneticPr fontId="7" type="noConversion"/>
  </si>
  <si>
    <t>后宅镇财政办公室据南府办函[2021]239号拨购置“三防”物资资金14万；深澳镇财政办公室据南府办函[2021]239号拨购置“三防”物资资金20万；云澳镇财政办公室据南府办函[2021]239号拨购置“三防”物资资金18万；青澳管委据南府办函[2021]239号拨购置“三防”物资资金6万；据南府办函[2021]239号拨购置“三防”物资资金3万；南澳海岛国家森林公园管理委员会森防大队运行经费（5-9月份）57万。</t>
    <phoneticPr fontId="8" type="noConversion"/>
  </si>
  <si>
    <t>南澳县2021年预备费使用情况表</t>
    <phoneticPr fontId="8" type="noConversion"/>
  </si>
  <si>
    <t>2021年购置“三防”物资资金</t>
    <phoneticPr fontId="8" type="noConversion"/>
  </si>
  <si>
    <t>南澳海岛国家森林公园管理委员会森防大队运行经费</t>
    <phoneticPr fontId="8" type="noConversion"/>
  </si>
  <si>
    <t>预留森防大队10-12月份运行经费36万。</t>
    <phoneticPr fontId="8" type="noConversion"/>
  </si>
  <si>
    <t>当年度县内无其他重大灾害或需在预备费中列支项目，因此调减年初安排预备费。</t>
    <phoneticPr fontId="8" type="noConversion"/>
  </si>
  <si>
    <t>应急管理局应急指挥中心和直升机场由国家森林公园实施，年初预算减少2922万、应急管理局因项目进度过慢，按实调减30万、应急管理局专业森林消防队伍预计10月完成招聘程序，指挥中心尚未在其他资金统筹解决，调减1800万、交通运输局南澳县环岛公路停车场建设项目暂停，调减300万等</t>
    <phoneticPr fontId="8" type="noConversion"/>
  </si>
  <si>
    <t>南澳县2021年一般公共预算变动项目资金情况表</t>
    <phoneticPr fontId="8" type="noConversion"/>
  </si>
  <si>
    <t>县内各单位人员增加及工资晋升，工资及配套经费调增</t>
    <phoneticPr fontId="8" type="noConversion"/>
  </si>
  <si>
    <t>调减年初预算一般公共预算债券付息支出</t>
    <phoneticPr fontId="8" type="noConversion"/>
  </si>
  <si>
    <t>调减年初预算安排项目</t>
    <phoneticPr fontId="8" type="noConversion"/>
  </si>
  <si>
    <t>调增年初预算项目支出</t>
    <phoneticPr fontId="8" type="noConversion"/>
  </si>
  <si>
    <t>卫健局增加计划生育家庭县级配套奖励金（家庭奖、节育奖、城镇独子奖励、特别扶助、并发症）80万；组织部千村党群服务中心提档升级97万；南澳县农业农村和水务局因旱情年中预算追加应急过海引水水费缺口资金69万等；</t>
    <phoneticPr fontId="8" type="noConversion"/>
  </si>
  <si>
    <t>县内各单位</t>
    <phoneticPr fontId="8" type="noConversion"/>
  </si>
  <si>
    <t>2020年预拨经费转列支出以及根据南府办函政府行文增加经费支出</t>
    <phoneticPr fontId="8" type="noConversion"/>
  </si>
  <si>
    <t>县内各单位</t>
    <phoneticPr fontId="8" type="noConversion"/>
  </si>
  <si>
    <t>中央直达资金支出</t>
    <phoneticPr fontId="8" type="noConversion"/>
  </si>
  <si>
    <t>增人社局城乡居民基本医疗保险补助2949万元、增人社局城乡居保和征地社保补助220万元、增人社局就业创业补助资金等</t>
    <phoneticPr fontId="8" type="noConversion"/>
  </si>
  <si>
    <t>附表五：</t>
  </si>
  <si>
    <t>人员变动按实调整</t>
    <phoneticPr fontId="8" type="noConversion"/>
  </si>
  <si>
    <t>20102</t>
  </si>
  <si>
    <t>20103</t>
  </si>
  <si>
    <t>接待办劳务购买服务经费</t>
    <phoneticPr fontId="8" type="noConversion"/>
  </si>
  <si>
    <t>预拨经费转列支--在存量中拨机关事务管理局2019年补充经费</t>
    <phoneticPr fontId="8" type="noConversion"/>
  </si>
  <si>
    <t>接待办业务专项保障经费调剂</t>
    <phoneticPr fontId="8" type="noConversion"/>
  </si>
  <si>
    <t>党政办南澳县保密综合业务信息系统国产化改造项目调减2.82万；
史志办年鉴、县志编辑事务调减2.29万。
史志办《南澳年鉴2020》印制费调减2.40万；</t>
    <phoneticPr fontId="8" type="noConversion"/>
  </si>
  <si>
    <t>20104</t>
  </si>
  <si>
    <t>发改局项目进度慢，调减</t>
    <phoneticPr fontId="8" type="noConversion"/>
  </si>
  <si>
    <t>发改局据南府办函【2021】32号拨下属单位下岗职工慰问经费</t>
    <phoneticPr fontId="8" type="noConversion"/>
  </si>
  <si>
    <t>20105</t>
  </si>
  <si>
    <t>20106</t>
  </si>
  <si>
    <t>20107</t>
  </si>
  <si>
    <t>20108</t>
  </si>
  <si>
    <t>审计局审计业务费按实调减</t>
    <phoneticPr fontId="8" type="noConversion"/>
  </si>
  <si>
    <t>审计局固定资产投资审计经费、经济责任审计经费按实调减</t>
    <phoneticPr fontId="8" type="noConversion"/>
  </si>
  <si>
    <t>20111</t>
  </si>
  <si>
    <t>2020年预拨经费转列支77万</t>
    <phoneticPr fontId="8" type="noConversion"/>
  </si>
  <si>
    <t>20113</t>
  </si>
  <si>
    <t>工信局据南府办函﹝2021﹞237号2021年度稳外贸增长扶持企业发展专项资金补充资金</t>
    <phoneticPr fontId="8" type="noConversion"/>
  </si>
  <si>
    <t>20125</t>
  </si>
  <si>
    <t>20126</t>
  </si>
  <si>
    <t>档案馆据南府办函[2021]262号下达2021年8-12月档案馆保安服务费</t>
    <phoneticPr fontId="8" type="noConversion"/>
  </si>
  <si>
    <t>2020年预拨经费转列支141万</t>
    <phoneticPr fontId="8" type="noConversion"/>
  </si>
  <si>
    <t>20128</t>
  </si>
  <si>
    <t>工商联据南府办函[2021]269号下达第十一次工商联换届工作经费4万；工商联据南府办函[2021]274号下达办公址搬迁经费5万；</t>
    <phoneticPr fontId="8" type="noConversion"/>
  </si>
  <si>
    <t>20129</t>
  </si>
  <si>
    <t>团委调研及其他活动经费、妇联春节慰问困难母亲和儿童经费</t>
    <phoneticPr fontId="8" type="noConversion"/>
  </si>
  <si>
    <t>2020年预拨经费转列支40万</t>
    <phoneticPr fontId="8" type="noConversion"/>
  </si>
  <si>
    <t>20132</t>
  </si>
  <si>
    <t>组织部千村党群服务中心提档升级-南澳县</t>
    <phoneticPr fontId="8" type="noConversion"/>
  </si>
  <si>
    <t>2020年预拨经费转列支12万；组织部据南府办函[2021]292号购置公务车</t>
    <phoneticPr fontId="8" type="noConversion"/>
  </si>
  <si>
    <t>20133</t>
  </si>
  <si>
    <t>2020年预拨经费转列支32万</t>
    <phoneticPr fontId="8" type="noConversion"/>
  </si>
  <si>
    <t>20134</t>
  </si>
  <si>
    <t>统战部因疫情原因，暂无赴台交流计划</t>
    <phoneticPr fontId="8" type="noConversion"/>
  </si>
  <si>
    <t>2020年预拨经费转列支8万</t>
    <phoneticPr fontId="8" type="noConversion"/>
  </si>
  <si>
    <t>20136</t>
  </si>
  <si>
    <t>2020年预拨经费转列支</t>
    <phoneticPr fontId="8" type="noConversion"/>
  </si>
  <si>
    <t>拨反邪教工作经费</t>
    <phoneticPr fontId="8" type="noConversion"/>
  </si>
  <si>
    <t>20138</t>
  </si>
  <si>
    <t>市场秩序执法</t>
    <phoneticPr fontId="8" type="noConversion"/>
  </si>
  <si>
    <t>市监局按实调减</t>
    <phoneticPr fontId="8" type="noConversion"/>
  </si>
  <si>
    <t>市监局“明厨亮灶监控”监管平台建设及监控点升级经费</t>
    <phoneticPr fontId="8" type="noConversion"/>
  </si>
  <si>
    <t>2020年预拨经费转列支97万</t>
    <phoneticPr fontId="8" type="noConversion"/>
  </si>
  <si>
    <t>20199</t>
  </si>
  <si>
    <t>2020年预拨经费转列支13万</t>
    <phoneticPr fontId="8" type="noConversion"/>
  </si>
  <si>
    <t>203</t>
  </si>
  <si>
    <t>20399</t>
  </si>
  <si>
    <t>人武部公用经费调减</t>
    <phoneticPr fontId="8" type="noConversion"/>
  </si>
  <si>
    <t>2020年预拨经费转列支52万</t>
    <phoneticPr fontId="8" type="noConversion"/>
  </si>
  <si>
    <t>204</t>
  </si>
  <si>
    <t>20401</t>
  </si>
  <si>
    <t>南澳县武警中队补充经费</t>
    <phoneticPr fontId="8" type="noConversion"/>
  </si>
  <si>
    <t>20402</t>
  </si>
  <si>
    <t>公安局据南府办函[2021]272号下达派出所辅警工资经费35万；</t>
    <phoneticPr fontId="8" type="noConversion"/>
  </si>
  <si>
    <t>20404</t>
  </si>
  <si>
    <t>2020年预拨经费转列支43万</t>
    <phoneticPr fontId="8" type="noConversion"/>
  </si>
  <si>
    <t>20405</t>
  </si>
  <si>
    <t>2020年预拨经费转列支73万</t>
    <phoneticPr fontId="8" type="noConversion"/>
  </si>
  <si>
    <t>20406</t>
  </si>
  <si>
    <t>2020年预拨经费转列支15万</t>
    <phoneticPr fontId="8" type="noConversion"/>
  </si>
  <si>
    <t>20499</t>
  </si>
  <si>
    <t>205</t>
  </si>
  <si>
    <t>20501</t>
  </si>
  <si>
    <t>教育局公用经费按实调减</t>
    <phoneticPr fontId="8" type="noConversion"/>
  </si>
  <si>
    <t>20502</t>
  </si>
  <si>
    <t>人员变动按实调整工资津补贴</t>
    <phoneticPr fontId="8" type="noConversion"/>
  </si>
  <si>
    <t>增教育局2021年普通高中教育国家助学金和免学杂费补助资金</t>
    <phoneticPr fontId="8" type="noConversion"/>
  </si>
  <si>
    <t>增教育局2021年城乡义务教育补助经费清算资金</t>
    <phoneticPr fontId="8" type="noConversion"/>
  </si>
  <si>
    <t>20503</t>
  </si>
  <si>
    <t>人社局据南府办函[2021]96号拨我县技工院校建档立卡贫困家庭学生生活费补助资金</t>
    <phoneticPr fontId="8" type="noConversion"/>
  </si>
  <si>
    <t>20508</t>
  </si>
  <si>
    <t>20509</t>
  </si>
  <si>
    <t>20599</t>
  </si>
  <si>
    <t>据南府办函[2021]73号拨南澳县青少年宫管养经费问题的批复</t>
    <phoneticPr fontId="8" type="noConversion"/>
  </si>
  <si>
    <t>增教育局2021年义务教育阶段残疾学生公用经费</t>
    <phoneticPr fontId="8" type="noConversion"/>
  </si>
  <si>
    <t>206</t>
  </si>
  <si>
    <t>20601</t>
  </si>
  <si>
    <t>20602</t>
  </si>
  <si>
    <t>20607</t>
  </si>
  <si>
    <t>20699</t>
  </si>
  <si>
    <t>207</t>
  </si>
  <si>
    <t>20701</t>
  </si>
  <si>
    <t>县文广旅体局拨全域旅游示范区建设经费94万；县文广旅体局关于维稳资金问题的批复（南府办函[2021]30号）6万；青澳管委据南府办函[2020]13号下达北回归线广场配套设施提升建设基金8万；青澳管委据南府办函[2020]33号下达青澳栈道景观灯更换资金2万；</t>
    <phoneticPr fontId="8" type="noConversion"/>
  </si>
  <si>
    <t>20702</t>
  </si>
  <si>
    <t>20708</t>
  </si>
  <si>
    <t>其他广播电视支出</t>
    <phoneticPr fontId="8" type="noConversion"/>
  </si>
  <si>
    <t>20799</t>
  </si>
  <si>
    <t>宣传部据南府办函[2021]24号拨2020年南粤古驿道定向大赛经费16万；文旅局2020年古驿道赛事文化氛围布置费21万</t>
    <phoneticPr fontId="8" type="noConversion"/>
  </si>
  <si>
    <t>208</t>
  </si>
  <si>
    <t>20801</t>
  </si>
  <si>
    <t>人社更换电梯钢缆绳13838元；2更换大楼消防报警系统主机及探头42180元；3大楼卫生间维修26840元，故该项需申请追加预算80000元。</t>
    <phoneticPr fontId="8" type="noConversion"/>
  </si>
  <si>
    <t>20802</t>
  </si>
  <si>
    <t>民政局据[2021]273号下达救助站建设项目前期经费28万；</t>
    <phoneticPr fontId="8" type="noConversion"/>
  </si>
  <si>
    <t>1、民政局据南府办函[2021]126号新增下达“双百社工站”配套经费29.67万（年度预算已下达16.08万元）
2、根据人民政府会议纪要（2020-22）拨烈士陵园经费清理经费17.22万（“谁管拨付给谁”原则）
3、民政局据[2021]279号下达地名图录典出版经费54万；</t>
    <phoneticPr fontId="8" type="noConversion"/>
  </si>
  <si>
    <t>20805</t>
  </si>
  <si>
    <t>20807</t>
  </si>
  <si>
    <t>1、人社局据南府办函[2021]52号拨南澳县人力资源市场及培训基地设施配套工程项目建设资金496万元
2、人社局据南府办函[2021]166号下达南澳县2021年百名英才引进计划（兰州专场、南澳专场招聘会）面试工作经费25万元
3、人社局增加粤菜师傅工程经费10万元
4、人社局据南府办函[2020]383号拨事业单位集中公开招聘工作经费7.5万元
5、人员变动调整住房改革补贴、事业单位在职工资</t>
    <phoneticPr fontId="8" type="noConversion"/>
  </si>
  <si>
    <t>增人社局就业创业补助资金</t>
    <phoneticPr fontId="8" type="noConversion"/>
  </si>
  <si>
    <t>20808</t>
  </si>
  <si>
    <t>增退役军人事务局抚恤优抚对象生活费补助</t>
    <phoneticPr fontId="8" type="noConversion"/>
  </si>
  <si>
    <t>20809</t>
  </si>
  <si>
    <t>退役军人事务局反映年底有三名退伍安置人员，每人大概两万多 的待安排工作期间社会保险待遇和生活补助经费</t>
    <phoneticPr fontId="8" type="noConversion"/>
  </si>
  <si>
    <t>根据县退役军人反馈，2018年-2020年其困难企业退休军转干部生活补助费相关补助表金额出错，需要重新修改并补发相关金额达27.1万</t>
    <phoneticPr fontId="8" type="noConversion"/>
  </si>
  <si>
    <t>20810</t>
  </si>
  <si>
    <t>20811</t>
  </si>
  <si>
    <t>残联拟于12月份为持证残疾人参保，2022年缴费标准提升到320元/人</t>
    <phoneticPr fontId="8" type="noConversion"/>
  </si>
  <si>
    <t>残联据南府办函[2021]26号拨2021年春节期间送温暖活动资金</t>
    <phoneticPr fontId="8" type="noConversion"/>
  </si>
  <si>
    <t>其他残疾人事业支出</t>
    <phoneticPr fontId="8" type="noConversion"/>
  </si>
  <si>
    <t>残联据南府办函[2019]629号拨县残联购买服务人员经费；残联据县政府批复拨换发第三代残疾人证（智能化）经费（AI人像采集设备系统）</t>
    <phoneticPr fontId="8" type="noConversion"/>
  </si>
  <si>
    <t>20819</t>
  </si>
  <si>
    <t>20820</t>
  </si>
  <si>
    <t>20821</t>
  </si>
  <si>
    <t>上级资金充足</t>
    <phoneticPr fontId="8" type="noConversion"/>
  </si>
  <si>
    <t>20825</t>
  </si>
  <si>
    <t>20826</t>
  </si>
  <si>
    <t>社保局由于2021年城乡居民基本养老保险补贴提标，且需供养人数超过年初预测数，导致需要县级配套到养老保险基金的金额大幅度增加。同时，2021年需要清算补足去年应补未补的金额。</t>
    <phoneticPr fontId="8" type="noConversion"/>
  </si>
  <si>
    <t>增人社局城乡居保和征地社保补助</t>
    <phoneticPr fontId="8" type="noConversion"/>
  </si>
  <si>
    <t>20827</t>
  </si>
  <si>
    <t>20828</t>
  </si>
  <si>
    <t>其他退役军人管理事务</t>
    <phoneticPr fontId="8" type="noConversion"/>
  </si>
  <si>
    <t>退役军人事务局据政府批复件拨南澳县退役军人事务局办公室修缮项目款</t>
    <phoneticPr fontId="8" type="noConversion"/>
  </si>
  <si>
    <t>20899</t>
  </si>
  <si>
    <t>退役军人事务局、民政局据南府办函[2021]26号拨2021年春节期间送温暖活动资金</t>
    <phoneticPr fontId="8" type="noConversion"/>
  </si>
  <si>
    <t>增民政局2021年困难群众救助补助</t>
    <phoneticPr fontId="8" type="noConversion"/>
  </si>
  <si>
    <t>210</t>
  </si>
  <si>
    <t>21001</t>
  </si>
  <si>
    <t>21002</t>
  </si>
  <si>
    <t>县人民医院根据项目规划调整下半年项目经费支出。</t>
    <phoneticPr fontId="8" type="noConversion"/>
  </si>
  <si>
    <t>县人民医院据南府办函[2020]391号拨县急救指挥中心业务经费50万</t>
    <phoneticPr fontId="8" type="noConversion"/>
  </si>
  <si>
    <t>增卫健局公立医院综合改革补助55万</t>
    <phoneticPr fontId="8" type="noConversion"/>
  </si>
  <si>
    <t>21003</t>
  </si>
  <si>
    <t>卫健局边远地区卫生院岗位津贴已统筹各卫生院支出，按实调减</t>
    <phoneticPr fontId="8" type="noConversion"/>
  </si>
  <si>
    <t>增卫健局基本药物制度补助</t>
    <phoneticPr fontId="8" type="noConversion"/>
  </si>
  <si>
    <t>21004</t>
  </si>
  <si>
    <t>增卫健局基本公共卫生服务补助</t>
    <phoneticPr fontId="8" type="noConversion"/>
  </si>
  <si>
    <t>卫健局防控办疫情防控工作经费</t>
    <phoneticPr fontId="8" type="noConversion"/>
  </si>
  <si>
    <t>增卫健局医疗服务与保障能力提升补助资金</t>
    <phoneticPr fontId="8" type="noConversion"/>
  </si>
  <si>
    <t>21007</t>
  </si>
  <si>
    <t>增卫健局计划生育转移支付补助</t>
    <phoneticPr fontId="8" type="noConversion"/>
  </si>
  <si>
    <t>卫健局增加计划生育家庭县级配套奖励金（家庭奖、节育奖、城镇独子奖励、特别扶助、并发症）</t>
    <phoneticPr fontId="8" type="noConversion"/>
  </si>
  <si>
    <t>21011</t>
  </si>
  <si>
    <t>21012</t>
  </si>
  <si>
    <t>增人社局城乡居民基本医疗保险补助</t>
    <phoneticPr fontId="8" type="noConversion"/>
  </si>
  <si>
    <t>21013</t>
  </si>
  <si>
    <t>21014</t>
  </si>
  <si>
    <t>增退役军人事务局优抚对象医疗保障经费</t>
    <phoneticPr fontId="8" type="noConversion"/>
  </si>
  <si>
    <t>21016</t>
  </si>
  <si>
    <t>21099</t>
  </si>
  <si>
    <t>卫健局县级配套基层计生专干干部补贴已分配到各乡镇，余额可收回</t>
    <phoneticPr fontId="8" type="noConversion"/>
  </si>
  <si>
    <t>211</t>
  </si>
  <si>
    <t>21102</t>
  </si>
  <si>
    <t>21103</t>
  </si>
  <si>
    <t>生态环保局南澳分局南澳县后江污水处理再利用工程按南澳县财政局终审定案书，工程价格为634266.41元，剩余3%质保金尚未支付为19027.99元，尚未支付，因此需增加预算</t>
    <phoneticPr fontId="8" type="noConversion"/>
  </si>
  <si>
    <t>其他污染防治</t>
    <phoneticPr fontId="8" type="noConversion"/>
  </si>
  <si>
    <t>生态环保局南澳分局南府办函[2021]125号后江污水处理厂中水回用工程84万；
2、县城管局南澳县生活垃圾无害化处理设施建设运营管理50万</t>
    <phoneticPr fontId="8" type="noConversion"/>
  </si>
  <si>
    <t>21199</t>
  </si>
  <si>
    <t>212</t>
  </si>
  <si>
    <t>21201</t>
  </si>
  <si>
    <t>21202</t>
  </si>
  <si>
    <t>21203</t>
  </si>
  <si>
    <t>21205</t>
  </si>
  <si>
    <t>21299</t>
  </si>
  <si>
    <t>1、公路事务中心据南府办函[2020]347号购置路面清洗车
2、自然资源局据南府办函[2021]55号违建别墅专项整治行动费用
3、交通运输局据南府办函[2020]402号拨澳呖隧道两端景观优化工程。
4、公路事务中心据粤财预[2020]91号拨南府办函[2021]12号省道S336线竹澳至西山路段改建工程BT项目欠款</t>
    <phoneticPr fontId="8" type="noConversion"/>
  </si>
  <si>
    <t>213</t>
  </si>
  <si>
    <t>21301</t>
  </si>
  <si>
    <t>南澳县动物疫病预防控制中心从农业农村和水务局的项目支出年初预算-重大动物疫病防控强制免疫资金中调剂</t>
    <phoneticPr fontId="8" type="noConversion"/>
  </si>
  <si>
    <t>南澳县农业技术推广中心农产品质量安全监测工作经费</t>
    <phoneticPr fontId="8" type="noConversion"/>
  </si>
  <si>
    <t>农业生产发展</t>
    <phoneticPr fontId="8" type="noConversion"/>
  </si>
  <si>
    <t>1、南澳县农业农村和水务局2021年“一村一品、一镇一业”工作经费按实调减
2、南澳县农业技术推广中心提升水稻机械化示范宣传及农机监管配套工作经费按实调减</t>
    <phoneticPr fontId="8" type="noConversion"/>
  </si>
  <si>
    <t>增农业农村和水务局渔业发展补助资金</t>
    <phoneticPr fontId="8" type="noConversion"/>
  </si>
  <si>
    <t>1、南澳县农业农村和水务局海上救助基金51万；
2、南澳县农业农村和水务局2021年休（禁）渔补助资金调减5.8万；
3、南澳县农业农村和水务局2021年离岗老兽医生活困难补助调减24.82万
4、南澳县农业农村和水务局农业生产保险补贴资金调减2.66万</t>
    <phoneticPr fontId="8" type="noConversion"/>
  </si>
  <si>
    <t>南澳县农业农村和水务局据南府办函[2020]321号拨生态宜居美丽乡村示范带（环岛南线）建设工程设计方案中选单位奖励金20万；
2、广东省渔政总队南澳大队据南府办函[2021]36号文关于涉渔“三无”船舶拆解经费36.07万</t>
    <phoneticPr fontId="8" type="noConversion"/>
  </si>
  <si>
    <t>21302</t>
  </si>
  <si>
    <t>林业草原防灾减灾</t>
    <phoneticPr fontId="8" type="noConversion"/>
  </si>
  <si>
    <t>1、自然资源局据南府办函[2020]392号拨森林防火经费65万
2、南澳海岛国家森林公园管理委员会南府办函[2020]390号拨森防大队训练基地建设资金85.50万
3、南澳海岛国家森林公园管理委员会据南府办函〔2021〕146号拨森林公园管委关于森防大队5-9月运行经费57万；
4、南澳海岛国家森林公园管理委员会据南府办函[2020]389号森防大队运行经费62.42万</t>
    <phoneticPr fontId="8" type="noConversion"/>
  </si>
  <si>
    <t>森林公园景区绿化管护项目按实调减</t>
    <phoneticPr fontId="8" type="noConversion"/>
  </si>
  <si>
    <t>南澳海岛国家森林公园管理委员会据南府办函[2021]15号拨龟埕塑木地台及景区零星配套16.62万</t>
    <phoneticPr fontId="8" type="noConversion"/>
  </si>
  <si>
    <t>21303</t>
  </si>
  <si>
    <t>南澳县水务服务中心的南澳县重点水库汛期水情安全监测工程光纤线路通讯租赁费用按实调整</t>
    <phoneticPr fontId="8" type="noConversion"/>
  </si>
  <si>
    <t>1、南澳县水务服务中心据南府办函〔2021〕45号拨环岛供水联通工程（一期）质量保修金44.73万；
2、南澳县水务服务中心据南府办函〔2019〕369号关于黄花山水库泄洪闸重建及黄花山果老山水库管养房维护工程50.64万</t>
    <phoneticPr fontId="8" type="noConversion"/>
  </si>
  <si>
    <t>南澳县水务服务中心项目按实调整</t>
    <phoneticPr fontId="8" type="noConversion"/>
  </si>
  <si>
    <t>南澳县农业农村和水务局据南府办函[2021]43号拨关于抗旱期间全县引韩供水设施养护维修费用50万</t>
    <phoneticPr fontId="8" type="noConversion"/>
  </si>
  <si>
    <t>南澳县农业农村和水务局申请从农业水价综合改革工作经费中调剂8000元用于支付水资源整改项目。</t>
    <phoneticPr fontId="8" type="noConversion"/>
  </si>
  <si>
    <t>南澳县农业农村和水务局申请从农业水价综合改革工作经费中调剂52000元用于支付水资源整改项目。</t>
    <phoneticPr fontId="8" type="noConversion"/>
  </si>
  <si>
    <t>农业农村水务局据南府办函[2021]188号下达水利行业管理经费6万；</t>
    <phoneticPr fontId="8" type="noConversion"/>
  </si>
  <si>
    <t>南澳县农业农村和水务局据南府办[2021]44号拨关于引韩长山尾加压泵站扩容资金85万</t>
    <phoneticPr fontId="8" type="noConversion"/>
  </si>
  <si>
    <t>南澳县农业农村和水务局因旱情年中预算追加应急过海引水水费缺口资金（2021.3-2021.4）：689400元</t>
    <phoneticPr fontId="8" type="noConversion"/>
  </si>
  <si>
    <t>1、南澳县水务服务中心据南府办函〔2021〕33号拨办公用房整修及搬迁费用4万
2、南澳县水务服务中心据南府办函〔2019〕505号拨重点水库安全鉴定和水位测量工作经费84万
3、南澳县水务服务中心据南府办函〔2021〕175号安排自来水厂改造和供水管网建设工程资金23万</t>
    <phoneticPr fontId="8" type="noConversion"/>
  </si>
  <si>
    <t>21305</t>
  </si>
  <si>
    <t>21307</t>
  </si>
  <si>
    <t>21399</t>
  </si>
  <si>
    <t>自然资源局据南府办函【2021】140号专职护林员补助经费</t>
    <phoneticPr fontId="8" type="noConversion"/>
  </si>
  <si>
    <t>214</t>
  </si>
  <si>
    <t>21401</t>
  </si>
  <si>
    <t>交通运输局南澳县环岛公路停车场建设项目暂停</t>
    <phoneticPr fontId="8" type="noConversion"/>
  </si>
  <si>
    <t>公路事务中心据南府办函[2020]138号、南府办函[2021]27号拨春节期间及日常公路养护工作经费，以及从预留人员经费中拨2020绩效考核奖金</t>
    <phoneticPr fontId="8" type="noConversion"/>
  </si>
  <si>
    <t>21499</t>
  </si>
  <si>
    <t>公路事务中心据南府办函[2020]347号拨洒水车油费及人员工资72万；交通运输局据南府办函[2021]64号下达“四好农村路”建设攻坚项目建设资金456万；</t>
    <phoneticPr fontId="8" type="noConversion"/>
  </si>
  <si>
    <t>216</t>
  </si>
  <si>
    <t>21602</t>
  </si>
  <si>
    <t>其他商业流通事务</t>
    <phoneticPr fontId="8" type="noConversion"/>
  </si>
  <si>
    <t xml:space="preserve">1、发改局据南府办函【2020】365号拨重大项目集中俊工仪式会场布置经费7万；
2、南澳县工业和信息化局据南府办函[2020]377号拨对台小额贸易工作经费4万。
</t>
    <phoneticPr fontId="8" type="noConversion"/>
  </si>
  <si>
    <t>增工信局促进经济高质量发展专项资金</t>
    <phoneticPr fontId="8" type="noConversion"/>
  </si>
  <si>
    <t>220</t>
  </si>
  <si>
    <t>22001</t>
  </si>
  <si>
    <t>自然资源局据南府办函[2020]127号下达办公场所改建修缮及搬迁项目经费2万；
2、自然资源局据南府办函[2021]206号下达主城区控制性详细规划编制经费25万；
3、自然资源局据南府办函[2021]203号下达南澳县土地利用总体规划预留规模落实方案编制经费14万</t>
    <phoneticPr fontId="8" type="noConversion"/>
  </si>
  <si>
    <t>22002</t>
  </si>
  <si>
    <t>22005</t>
  </si>
  <si>
    <t>221</t>
  </si>
  <si>
    <t>22101</t>
  </si>
  <si>
    <t>增住建局主管专项资金</t>
    <phoneticPr fontId="8" type="noConversion"/>
  </si>
  <si>
    <t>22102</t>
  </si>
  <si>
    <t>222</t>
  </si>
  <si>
    <t>22201</t>
  </si>
  <si>
    <t>储备粮增加粮食轮换差价补贴</t>
    <phoneticPr fontId="8" type="noConversion"/>
  </si>
  <si>
    <t>储备粮工会费</t>
    <phoneticPr fontId="8" type="noConversion"/>
  </si>
  <si>
    <t>储备粮中心粮食仓库大修项目因智能粮库在建，原仓库不予以大修建</t>
    <phoneticPr fontId="8" type="noConversion"/>
  </si>
  <si>
    <t>1、发改局据南府办函【2021】229号拨南澳县粮食储备智能仓库耕地点用税97.88万
2、发改局据南府办函【2021】90号南澳县粮食储备智能仓库及南澳海岛应急物资储备仓库项目前期工作经费125万
3、发改局据南府办函【2020】153号拨南澳县粮食储备智能仓库及南澳海岛应急物资储备仓库项目前期经费30万</t>
    <phoneticPr fontId="8" type="noConversion"/>
  </si>
  <si>
    <t>224</t>
  </si>
  <si>
    <t>22401</t>
  </si>
  <si>
    <t>22402</t>
  </si>
  <si>
    <t>消防应急救援经费96万；消防员高危补贴80万；专职消防员及消防协管员经费71万；据南府办函【2021】35号拨县消防救援大队南澳县深澳消防救援站建设前期经费64万；据南府办函[2021]51号拨县消防救援大队2019年绩效资金26.41万；据政府会议纪要组织部批复拨消防大队2020年绩效奖金22.50万；2020年预拨经费转列支115万；</t>
    <phoneticPr fontId="8" type="noConversion"/>
  </si>
  <si>
    <t>22405</t>
  </si>
  <si>
    <t>22407</t>
  </si>
  <si>
    <t>应急管理局应急指挥中心和直升机场由国家森林公园实施</t>
    <phoneticPr fontId="8" type="noConversion"/>
  </si>
  <si>
    <t>2020年预拨经费转列支14万</t>
    <phoneticPr fontId="8" type="noConversion"/>
  </si>
  <si>
    <t>227</t>
  </si>
  <si>
    <t>229</t>
  </si>
  <si>
    <t>文旅局县历史文化保护和利用工作项目300万；公安局全县道路交通安全“两站两员”建设经费90万；公安局据南府办函[2018]235号南澳中岛线事故易发路段交通管理车辆监测与治安监控项目建设费79万元；2020年预拨经费转列支128万</t>
    <phoneticPr fontId="8" type="noConversion"/>
  </si>
  <si>
    <t>232</t>
  </si>
  <si>
    <t>23203</t>
  </si>
  <si>
    <t>年初预算编制错误。</t>
    <phoneticPr fontId="8" type="noConversion"/>
  </si>
  <si>
    <t>附表二：</t>
    <phoneticPr fontId="8" type="noConversion"/>
  </si>
  <si>
    <t>南澳县2021年一般公共预算支出明细调整表</t>
    <phoneticPr fontId="8" type="noConversion"/>
  </si>
  <si>
    <t>2021年预算数</t>
    <phoneticPr fontId="8" type="noConversion"/>
  </si>
  <si>
    <t>5=1+2+3+4</t>
    <phoneticPr fontId="8" type="noConversion"/>
  </si>
  <si>
    <t>7=5+6</t>
    <phoneticPr fontId="8" type="noConversion"/>
  </si>
  <si>
    <t>2021年调整预算数</t>
    <phoneticPr fontId="103" type="noConversion"/>
  </si>
  <si>
    <t>预算调整比本年预算数
+、-</t>
    <phoneticPr fontId="8" type="noConversion"/>
  </si>
  <si>
    <t>人员工资</t>
    <phoneticPr fontId="8" type="noConversion"/>
  </si>
  <si>
    <t>公用经费</t>
    <phoneticPr fontId="8" type="noConversion"/>
  </si>
  <si>
    <t>年初预算</t>
    <phoneticPr fontId="8" type="noConversion"/>
  </si>
  <si>
    <t>年中追加</t>
    <phoneticPr fontId="8" type="noConversion"/>
  </si>
  <si>
    <t>本级调整
预算数</t>
    <phoneticPr fontId="8" type="noConversion"/>
  </si>
  <si>
    <t>直达
资金</t>
    <phoneticPr fontId="8" type="noConversion"/>
  </si>
  <si>
    <t>提前
下达</t>
    <phoneticPr fontId="8" type="noConversion"/>
  </si>
  <si>
    <t>上年
结转</t>
    <phoneticPr fontId="8" type="noConversion"/>
  </si>
  <si>
    <t>机关事业单位职业年金缴费支出</t>
    <phoneticPr fontId="103" type="noConversion"/>
  </si>
  <si>
    <t>行政运行</t>
    <phoneticPr fontId="103" type="noConversion"/>
  </si>
  <si>
    <t>公路养护</t>
    <phoneticPr fontId="103" type="noConversion"/>
  </si>
  <si>
    <t>自然资源利用与保护</t>
    <phoneticPr fontId="103" type="noConversion"/>
  </si>
  <si>
    <t>其他应急管理事务支出</t>
    <phoneticPr fontId="103" type="noConversion"/>
  </si>
  <si>
    <t>其他灾害防治及应急管理支出</t>
    <phoneticPr fontId="8" type="noConversion"/>
  </si>
  <si>
    <t>增住建局农村削坡建房风险点排查整治补助</t>
    <phoneticPr fontId="8" type="noConversion"/>
  </si>
  <si>
    <t>1、工信局据南府办函[2021]133号下达下属国有企业退休人员社会化管理退管活动经费5万；
2、工信局据南府办函[2021]275号下达新增规上限上企业奖励资金30万；
3、工信局据南府办函[2021]237号下达2021年稳外贸增长扶持企业发展专项资金补充资金25万
4、据汕人社函[2021]271号拨落实违规从企业养老基金中发放海岛补贴整改资金430万</t>
    <phoneticPr fontId="8" type="noConversion"/>
  </si>
  <si>
    <t>一般公共预算债券付息支出年初编制2603万元，实为1600万元，按实调减</t>
    <phoneticPr fontId="8" type="noConversion"/>
  </si>
  <si>
    <t>从预备费中调剂154万元用于森防大队运行经费及森防物资购置，余下金额从年初预算中调减</t>
    <phoneticPr fontId="8" type="noConversion"/>
  </si>
  <si>
    <t>从预备费中调剂154万元用于森防大队运行经费及森防物资购置，余下金额从年初预算中调减</t>
    <phoneticPr fontId="8" type="noConversion"/>
  </si>
  <si>
    <t>县内各单位</t>
    <phoneticPr fontId="8" type="noConversion"/>
  </si>
  <si>
    <t>县内各单位</t>
    <phoneticPr fontId="8" type="noConversion"/>
  </si>
  <si>
    <t>政府投资代建管理中心据南府办函[2021]84号、85号，根据财审，招标后签订施工合同应支付20%备料款及按合同支付50～60%前期费用372万。
2、龙门路一般债券支出6000万元；</t>
    <phoneticPr fontId="8" type="noConversion"/>
  </si>
  <si>
    <t>1、2020年预拨经费转列支103万；
2、森林消防一般债券支出4000万元；</t>
    <phoneticPr fontId="8" type="noConversion"/>
  </si>
  <si>
    <t>新增一般债券转贷支出</t>
    <phoneticPr fontId="8" type="noConversion"/>
  </si>
  <si>
    <t>政府投资代建中心本年度龙门路一般债券转贷支出6000万元；南澳海岛国家森林公园管理委员会森林防火体系建设工程一般债券转贷支出4000万元。</t>
    <phoneticPr fontId="8" type="noConversion"/>
  </si>
  <si>
    <t>2020年预拨经费转列支820万</t>
    <phoneticPr fontId="8" type="noConversion"/>
  </si>
  <si>
    <t>下达债
券额度</t>
    <phoneticPr fontId="8" type="noConversion"/>
  </si>
  <si>
    <t>文广旅局</t>
    <phoneticPr fontId="8" type="noConversion"/>
  </si>
  <si>
    <t>南澳县旅游集散中心建设项目</t>
    <phoneticPr fontId="8" type="noConversion"/>
  </si>
  <si>
    <t>7=6÷5</t>
    <phoneticPr fontId="8" type="noConversion"/>
  </si>
  <si>
    <t>9=8÷7</t>
    <phoneticPr fontId="8" type="noConversion"/>
  </si>
  <si>
    <t>10=5-9</t>
    <phoneticPr fontId="8" type="noConversion"/>
  </si>
  <si>
    <t>未使用
资金</t>
    <phoneticPr fontId="8" type="noConversion"/>
  </si>
  <si>
    <t>10月和11月发行</t>
    <phoneticPr fontId="8" type="noConversion"/>
  </si>
  <si>
    <t>按实际发行时间为准</t>
    <phoneticPr fontId="8" type="noConversion"/>
  </si>
  <si>
    <r>
      <t xml:space="preserve">1、工信局据南府办函[2021]29号拨维稳经费28万；
2、工信局据南府办函【2021】138号拨对台小额贸易点海关办公场所门禁系统安装经费2.45万
3、工信局南府办函[2021]97号拨国家级电子商务进农村综合示范县配套资金13万
</t>
    </r>
    <r>
      <rPr>
        <sz val="10"/>
        <color rgb="FFFF0000"/>
        <rFont val="宋体"/>
        <family val="3"/>
        <charset val="134"/>
      </rPr>
      <t>4、2020年预拨经费转列支136万</t>
    </r>
    <phoneticPr fontId="8" type="noConversion"/>
  </si>
  <si>
    <r>
      <rPr>
        <sz val="10"/>
        <color rgb="FFFF0000"/>
        <rFont val="宋体"/>
        <family val="3"/>
        <charset val="134"/>
      </rPr>
      <t>2020年预拨经费转列支1311万；</t>
    </r>
    <r>
      <rPr>
        <sz val="10"/>
        <rFont val="宋体"/>
        <family val="3"/>
        <charset val="134"/>
      </rPr>
      <t>公安局据南府办函[2020]266号下达办案中心第一期改造经费151万；公安局据南府办函[2021]215号下达办案中心功能设施改造及信息化设施配套经费299万；公安局据南府办函[2021]258号下达2021年五一黄金周道路交通管制及防护经费9万；公安局据南府办函[2021]257号下达业务补充经费28万；</t>
    </r>
    <phoneticPr fontId="8" type="noConversion"/>
  </si>
  <si>
    <t>2020年预拨经费转列支500万</t>
    <phoneticPr fontId="8" type="noConversion"/>
  </si>
  <si>
    <r>
      <t>1、人社局用于代缴2022年度困难企业退休人员医保，需到年底才能准确剔除本年度去世人员，确定下年度代缴人员名单后再做支出。</t>
    </r>
    <r>
      <rPr>
        <sz val="10"/>
        <color rgb="FFFF0000"/>
        <rFont val="宋体"/>
        <family val="3"/>
        <charset val="134"/>
      </rPr>
      <t>239540元是2020年度补贴尾款，县政府批复将这部分尾款列入2021年度预算，挤占了2021年度预算，故该项需申请追加预算239540元。</t>
    </r>
    <r>
      <rPr>
        <sz val="10"/>
        <rFont val="宋体"/>
        <family val="3"/>
        <charset val="134"/>
      </rPr>
      <t xml:space="preserve">
2、根据粤财社[2021]160号文等相关文件规定，自2021年起，需要对医保基金负担的新冠病毒疫苗及接种费用进行补助，此次追加22万元，区县补助比例为7.5%，其中职工医保基金补助占3.38%、居民医保基金补助占96.62%。</t>
    </r>
    <phoneticPr fontId="8" type="noConversion"/>
  </si>
  <si>
    <t>2020年预拨经费转列支109万</t>
    <phoneticPr fontId="8" type="noConversion"/>
  </si>
  <si>
    <t>工信局项目进度慢，按实调减；数据局项目按实调减；交易中心项目按实调减。</t>
    <phoneticPr fontId="8" type="noConversion"/>
  </si>
  <si>
    <t>城管县城综合管理经费</t>
    <phoneticPr fontId="8" type="noConversion"/>
  </si>
  <si>
    <t>新增预留过海水管引水水费240万；</t>
    <phoneticPr fontId="8" type="noConversion"/>
  </si>
  <si>
    <t>1、应急管理局因项目进度过慢，按实调减30万</t>
    <phoneticPr fontId="8" type="noConversion"/>
  </si>
  <si>
    <t>1、应急管理局生产法律顾问业务工作经费按实调减3万；
2、应急管理局安全生产应急救援装备支出根据县政府办函【2021】239号镇管委应急防汛物资储备（61万元）、县政府常务会议纪要在该项目列支，原项目按实调减14万；
3、应急管理局专业森林消防队伍预计10月完成招聘程序，指挥中心尚未在其他资金统筹解决，调减1800万</t>
    <phoneticPr fontId="8" type="noConversion"/>
  </si>
  <si>
    <t>1、2020年预拨经费转列支62万
2、宣传部据南府办函【2021】151号拨“永远跟党走”群众性主题宣传教育活动经费15万
3、宣传部关于庆祝建党100周年相关工作经费问题的批复15万</t>
    <phoneticPr fontId="8" type="noConversion"/>
  </si>
  <si>
    <t>1、南澳海岛国家森林公园管理委员会据南财〔2020〕64号拨海域管理和景区景点管理经费29.79万；
2、南澳海岛国家森林公园管理委员会据南府办函〔2021〕124号拨第四届南澳岛相思花节-台胞看南澳活动经费5万
3、史志办据南府办函【2021】189号拨史志办县志和年鉴等数字化收回3.1万。
4、2020年预拨经费转列支2770万元
5、预留乡镇结算经费300万</t>
    <phoneticPr fontId="8" type="noConversion"/>
  </si>
  <si>
    <t>政府性基金调入资金</t>
    <phoneticPr fontId="7" type="noConversion"/>
  </si>
  <si>
    <t>汕市财预[2021]10号</t>
    <phoneticPr fontId="8" type="noConversion"/>
  </si>
  <si>
    <t>2021年阶段性财力补助--县级基本财力保障机制奖补资金支出</t>
    <phoneticPr fontId="8" type="noConversion"/>
  </si>
  <si>
    <t>农村税费改革专项转移支付补助（南澳县）</t>
    <phoneticPr fontId="8" type="noConversion"/>
  </si>
  <si>
    <t>下划省级以下食品药品监督管理系统经费基数（南澳县）</t>
    <phoneticPr fontId="8" type="noConversion"/>
  </si>
  <si>
    <t>汕市财预〔2020〕248号</t>
  </si>
  <si>
    <t>划转原公安边防部队经费基数（南澳县）</t>
    <phoneticPr fontId="8" type="noConversion"/>
  </si>
  <si>
    <t>汕市财预〔2021〕93号</t>
    <phoneticPr fontId="8" type="noConversion"/>
  </si>
  <si>
    <t>2021年中央和省财政农业转移人口市民化奖励资金（南澳县）</t>
    <phoneticPr fontId="8" type="noConversion"/>
  </si>
  <si>
    <t>汕市财预〔2021〕62号</t>
    <phoneticPr fontId="8" type="noConversion"/>
  </si>
  <si>
    <t>2020年度区（县）领导班子成员绩效考核奖金补助（南澳县）</t>
    <phoneticPr fontId="8" type="noConversion"/>
  </si>
  <si>
    <t>再融资债券转贷收入</t>
    <phoneticPr fontId="7" type="noConversion"/>
  </si>
  <si>
    <t>增人增资85万</t>
  </si>
  <si>
    <t>增人增资47万</t>
  </si>
  <si>
    <t>增人增资387万</t>
  </si>
  <si>
    <t>接待办劳务购买服务经费5万；预拨经费转列支--在存量中拨机关事务管理局2019年补充经费</t>
  </si>
  <si>
    <t>1、南澳海岛国家森林公园管理委员会据南财〔2020〕64号拨海域管理和景区景点管理经费29.79万；
2、南澳海岛国家森林公园管理委员会据南府办函〔2021〕124号拨第四届南澳岛相思花节-台胞看南澳活动经费5万
3、史志办据南府办函【2021】189号拨史志办县志和年鉴等数字化收回3.1万。
4、2020年预拨经费转列支2770万元
5、预留乡镇结算经费300万</t>
  </si>
  <si>
    <t>增人增资53万</t>
  </si>
  <si>
    <t>增人增资22万</t>
  </si>
  <si>
    <t>减人减资1万</t>
  </si>
  <si>
    <t>2020年预拨经费转列支109万</t>
  </si>
  <si>
    <t>2020年预拨经费转列支820万；</t>
  </si>
  <si>
    <t>增人增资19万</t>
  </si>
  <si>
    <t>审计局审计业务费按实调减</t>
  </si>
  <si>
    <t>审计局固定资产投资审计经费、经济责任审计经费按实调减</t>
  </si>
  <si>
    <t>增人增资138万</t>
  </si>
  <si>
    <t>2020年预拨经费转列支77万</t>
  </si>
  <si>
    <t>增人增资21万</t>
  </si>
  <si>
    <t>工信局据南府办函﹝2021﹞237号2021年度稳外贸增长扶持企业发展专项资金补充资金</t>
  </si>
  <si>
    <t>1、工信局据南府办函[2021]29号拨维稳经费28万；
2、工信局据南府办函【2021】138号拨对台小额贸易点海关办公场所门禁系统安装经费2.45万
3、工信局南府办函[2021]97号拨国家级电子商务进农村综合示范县配套资金13万
4、2020年预拨经费转列支136万
5、工信局项目进度慢，按实调减；数据局项目按实调减；交易中心项目按实调减30万。</t>
  </si>
  <si>
    <t>增人增资14万；档案馆据南府办函[2021]262号下达2021年8-12月档案馆保安服务费5万</t>
  </si>
  <si>
    <t>2020年预拨经费转列支141万</t>
  </si>
  <si>
    <t>增人增资10万</t>
  </si>
  <si>
    <t>工商联据南府办函[2021]269号下达第十一次工商联换届工作经费4万；工商联据南府办函[2021]274号下达办公址搬迁经费5万；</t>
  </si>
  <si>
    <t>增人增资13万</t>
  </si>
  <si>
    <t>2020年预拨经费转列支40万，团委调研及其他活动经费、妇联春节慰问困难母亲和儿童经费</t>
  </si>
  <si>
    <t>增人增资70万</t>
  </si>
  <si>
    <t>组织部千村党群服务中心提档升级-南澳县97万；2020年预拨经费转列支12万；组织部据南府办函[2021]292号购置公务车20万</t>
  </si>
  <si>
    <t>增人增资32万</t>
  </si>
  <si>
    <t>1、2020年预拨经费转列支62万
2、宣传部据南府办函【2021】151号拨“永远跟党走”群众性主题宣传教育活动经费15万
3、宣传部关于庆祝建党100周年相关工作经费问题的批复15万</t>
  </si>
  <si>
    <t>增人增资6万</t>
  </si>
  <si>
    <t>统战部因疫情原因，暂无赴台交流计划</t>
  </si>
  <si>
    <t>增人增资2万</t>
  </si>
  <si>
    <t>拨反邪教工作经费2万；2020年预拨经费转列支3万</t>
  </si>
  <si>
    <t>增人增资128万</t>
  </si>
  <si>
    <t>市监局按实调减</t>
  </si>
  <si>
    <t>市监局“明厨亮灶监控”监管平台建设及监控点升级经费44万；2020年预拨经费转列支97万</t>
  </si>
  <si>
    <t>2020年预拨经费转列支52万；人员减员减资12万</t>
  </si>
  <si>
    <t>南澳县武警中队补充经费</t>
  </si>
  <si>
    <t>增员增资186万；公安局据南府办函[2021]272号下达派出所辅警工资经费35万；</t>
  </si>
  <si>
    <t>2020年预拨经费转列支1311万；公安局据南府办函[2020]266号下达办案中心第一期改造经费151万；公安局据南府办函[2021]215号下达办案中心功能设施改造及信息化设施配套经费299万；公安局据南府办函[2021]258号下达2021年五一黄金周道路交通管制及防护经费9万；公安局据南府办函[2021]257号下达业务补充经费28万；</t>
  </si>
  <si>
    <t>2020年预拨经费转列支43万</t>
  </si>
  <si>
    <t>2020年预拨经费转列支73万</t>
  </si>
  <si>
    <t>2020年预拨经费转列支54万</t>
  </si>
  <si>
    <t>2020年预拨经费转列支15万</t>
  </si>
  <si>
    <t>增人增资20万</t>
  </si>
  <si>
    <t>教育局公用经费按实调减</t>
  </si>
  <si>
    <t>人员变动按实调整工资津补贴46万</t>
  </si>
  <si>
    <t>人员变动按实调整工资津补贴58万</t>
  </si>
  <si>
    <t>人员变动按实调整工资津补贴123万</t>
  </si>
  <si>
    <t>增教育局2021年城乡义务教育补助经费清算资金134万</t>
  </si>
  <si>
    <t>减人减资2万</t>
  </si>
  <si>
    <t>增人增资9万</t>
  </si>
  <si>
    <t>县文广旅体局拨全域旅游示范区建设经费94万；县文广旅体局关于维稳资金问题的批复（南府办函[2021]30号）6万；青澳管委据南府办函[2020]13号下达北回归线广场配套设施提升建设基金8万；青澳管委据南府办函[2020]33号下达青澳栈道景观灯更换资金2万；</t>
  </si>
  <si>
    <t>减人减资43万</t>
  </si>
  <si>
    <t>减人减资3万</t>
  </si>
  <si>
    <t>人社更换电梯钢缆绳13838元；2更换大楼消防报警系统主机及探头42180元；3大楼卫生间维修26840元，故该项需申请追加预算80000元。</t>
  </si>
  <si>
    <t>减员减资16万</t>
  </si>
  <si>
    <t>民政局据[2021]273号下达救助站建设项目前期经费28万；</t>
  </si>
  <si>
    <t>1、民政局据南府办函[2021]126号新增下达“双百社工站”配套经费29.67万（年度预算已下达16.08万元）
2、根据人民政府会议纪要（2020-22）拨烈士陵园经费清理经费17.22万（“谁管拨付给谁”原则）
3、民政局据[2021]279号下达地名图录典出版经费54万；</t>
  </si>
  <si>
    <t>1、人员变动按实调减158万；
2、工信局据南府办函[2021]133号下达下属国有企业退休人员社会化管理退管活动经费5万；
3、工信局据南府办函[2021]275号下达新增规上限上企业奖励资金30万；
4、工信局据南府办函[2021]237号下达2021年稳外贸增长扶持企业发展专项资金补充资金25万
5、据汕人社函[2021]271号拨落实违规从企业养老基金中发放海岛补贴整改资金430万</t>
  </si>
  <si>
    <t>人员变动按实调减144万</t>
  </si>
  <si>
    <t>1、人社局据南府办函[2021]52号拨南澳县人力资源市场及培训基地设施配套工程项目建设资金496万元
2、人社局据南府办函[2021]166号下达南澳县2021年百名英才引进计划（兰州专场、南澳专场招聘会）面试工作经费25万元
3、人社局增加粤菜师傅工程经费10万元
4、人社局据南府办函[2020]383号拨事业单位集中公开招聘工作经费7.5万元
5、人员变动调整住房改革补贴、事业单位在职工资
6.增人社局就业创业补助资金210万元</t>
  </si>
  <si>
    <t>死亡抚恤按2019年金额代编预算</t>
  </si>
  <si>
    <t>伤残抚恤按实执行</t>
  </si>
  <si>
    <t>复员军人生活补贴按实执行</t>
  </si>
  <si>
    <t>义务兵优待金按实执行</t>
  </si>
  <si>
    <t>增退役军人事务局抚恤优抚对象生活费补助</t>
  </si>
  <si>
    <t>根据县退役军人反馈，2018年-2020年其困难企业退休军转干部生活补助费相关补助表金额出错，需要重新修改并补发相关金额达27.1万</t>
  </si>
  <si>
    <t>残联拟于12月份为持证残疾人参保，2022年缴费标准提升到320元/人</t>
  </si>
  <si>
    <t>残联据南府办函[2021]26号拨2021年春节期间送温暖活动资金</t>
  </si>
  <si>
    <t>残联据南府办函[2019]629号拨县残联购买服务人员经费；残联据县政府批复拨换发第三代残疾人证（智能化）经费（AI人像采集设备系统）</t>
  </si>
  <si>
    <t>上级资金充足，优先使用上级资金</t>
  </si>
  <si>
    <t>社保局由于2021年城乡居民基本养老保险补贴提标，且需供养人数超过年初预测数，导致需要县级配套到养老保险基金的金额大幅度增加。同时，2021年需要清算补足去年应补未补的金额；2020年预拨经费转列支500万；增人社局城乡居保和征地社保补助</t>
  </si>
  <si>
    <t>退役军人事务局据政府批复件拨南澳县退役军人事务局办公室修缮项目款</t>
  </si>
  <si>
    <t>县人民医院根据项目规划调减下半年项目经费支出600万。县人民医院据南府办函[2020]391号拨县急救指挥中心业务经费50万；增卫健局公立医院综合改革补助55万</t>
  </si>
  <si>
    <t>卫健局边远地区卫生院岗位津贴已统筹各卫生院支出，按实调减9万；增卫健局基本药物制度补助2万</t>
  </si>
  <si>
    <t>增卫健局基本公共卫生服务补助</t>
  </si>
  <si>
    <t>卫健局防控办疫情防控工作经费</t>
  </si>
  <si>
    <t>增卫健局医疗服务与保障能力提升补助资金</t>
  </si>
  <si>
    <t>增卫健局计划生育转移支付补助</t>
  </si>
  <si>
    <t>卫健局增加计划生育家庭县级配套奖励金（家庭奖、节育奖、城镇独子奖励、特别扶助、并发症）</t>
  </si>
  <si>
    <t>人员变动按实调增225万</t>
  </si>
  <si>
    <t>人员变动按实调减-472万</t>
  </si>
  <si>
    <t>增人社局城乡居民基本医疗保险补助2949万元；
1、人社局据县政府批复代缴2022年度困难企业退休人员医保24万；
2、人社局根据粤财社[2021]160号文追加22万元新冠病毒疫苗及接种费用</t>
  </si>
  <si>
    <t>增退役军人事务局优抚对象医疗保障经费</t>
  </si>
  <si>
    <t>生态环保局南澳分局南澳县后江污水处理再利用工程按南澳县财政局终审定案书，工程价格为634266.41元，剩余3%质保金尚未支付为19027.99元，尚未支付，因此需增加预算</t>
  </si>
  <si>
    <t>生态环保局南澳分局南府办函[2021]125号后江污水处理厂中水回用工程84万；
2、县城管局南澳县生活垃圾无害化处理设施建设运营管理50万</t>
  </si>
  <si>
    <t>政府投资代建管理中心据南府办函[2021]84号、85号，根据财审，招标后签订施工合同应支付20%备料款及按合同支付50～60%前期费用372万元；
2、龙门路一般债券支出6000万元；</t>
  </si>
  <si>
    <t>城管县城综合管理经费200万元</t>
  </si>
  <si>
    <t>人员变动按实调整工资津补贴</t>
  </si>
  <si>
    <t>南澳县动物疫病预防控制中心从农业农村和水务局的项目支出年初预算-重大动物疫病防控强制免疫资金中调剂</t>
  </si>
  <si>
    <t>南澳县农业技术推广中心农产品质量安全监测工作经费</t>
  </si>
  <si>
    <t>1、南澳县农业农村和水务局2021年“一村一品、一镇一业”工作经费按实调减
2、南澳县农业技术推广中心提升水稻机械化示范宣传及农机监管配套工作经费按实调减</t>
  </si>
  <si>
    <t>增农业农村和水务局渔业发展补助资金</t>
  </si>
  <si>
    <t>1、南澳县农业农村和水务局据南府办函[2020]321号拨生态宜居美丽乡村示范带（环岛南线）建设工程设计方案中选单位奖励金20万；
2、广东省渔政总队南澳大队据南府办函[2021]36号文关于涉渔“三无”船舶拆解经费36.07万
4、南澳县农业农村和水务局海上救助基金51万；
5、南澳县农业农村和水务局2021年休（禁）渔补助资金调减5.8万；
6、南澳县农业农村和水务局2021年离岗老兽医生活困难补助调减24.82万
7、南澳县农业农村和水务局农业生产保险补贴资金调减2.66万</t>
  </si>
  <si>
    <t>1、自然资源局据南府办函[2020]392号拨森林防火经费65万
2、南澳海岛国家森林公园管理委员会南府办函[2020]390号拨森防大队训练基地建设资金85.50万
3、南澳海岛国家森林公园管理委员会据南府办函〔2021〕146号拨森林公园管委关于森防大队5-9月运行经费57万；
4、南澳海岛国家森林公园管理委员会据南府办函[2020]389号森防大队运行经费62.42万</t>
  </si>
  <si>
    <t>南澳海岛国家森林公园管理委员会据南府办函[2021]15号拨龟埕塑木地台及景区零星配套16.62万</t>
  </si>
  <si>
    <t>南澳县水务服务中心的南澳县重点水库汛期水情安全监测工程光纤线路通讯租赁费用按实调整</t>
  </si>
  <si>
    <t>1、南澳县水务服务中心据南府办函〔2021〕45号拨环岛供水联通工程（一期）质量保修金44.73万；
2、南澳县水务服务中心据南府办函〔2019〕369号关于黄花山水库泄洪闸重建及黄花山果老山水库管养房维护工程50.64万</t>
  </si>
  <si>
    <t>南澳县农业农村和水务局据南府办函[2021]43号拨关于抗旱期间全县引韩供水设施养护维修费用50万</t>
  </si>
  <si>
    <t>南澳县农业农村和水务局申请从农业水价综合改革工作经费中调剂8000元用于支付水资源整改项目。</t>
  </si>
  <si>
    <t>南澳县农业农村和水务局申请从农业水价综合改革工作经费中调剂52000元用于支付水资源整改项目。
2、农业农村水务局据南府办函[2021]188号下达水利行业管理经费6万；</t>
  </si>
  <si>
    <t>南澳县农业农村和水务局据南府办[2021]44号拨关于引韩长山尾加压泵站扩容资金85万；新增预留过海水管引水水费240万；</t>
  </si>
  <si>
    <t>1、南澳县水务服务中心据南府办函〔2021〕33号拨办公用房整修及搬迁费用4万
2、南澳县水务服务中心据南府办函〔2019〕505号拨重点水库安全鉴定和水位测量工作经费84万
3、南澳县水务服务中心据南府办函〔2021〕175号安排自来水厂改造和供水管网建设工程资金23万
4、南澳县农业农村和水务局因旱情年中预算追加应急过海引水水费缺口资金（2021.3-2021.4）：689400元</t>
  </si>
  <si>
    <t>交通运输局南澳县环岛公路停车场建设项目暂停</t>
  </si>
  <si>
    <t>公路事务中心据南府办函[2020]138号、南府办函[2021]27号拨春节期间及日常公路养护工作经费，以及从预留人员经费中拨2020绩效考核奖金</t>
  </si>
  <si>
    <t>自然资源局据南府办函[2020]127号下达办公场所改建修缮及搬迁项目经费2万；
2、自然资源局据南府办函[2021]206号下达主城区控制性详细规划编制经费25万；
3、自然资源局据南府办函[2021]203号下达南澳县土地利用总体规划预留规模落实方案编制经费14万</t>
  </si>
  <si>
    <t>增住建局主管专项资金</t>
  </si>
  <si>
    <t>储备粮增加粮食轮换差价补贴</t>
  </si>
  <si>
    <t>1、发改局据南府办函【2021】229号拨南澳县粮食储备智能仓库耕地点用税97.88万
2、发改局据南府办函【2021】90号南澳县粮食储备智能仓库及南澳海岛应急物资储备仓库项目前期工作经费125万
3、发改局据南府办函【2020】153号拨南澳县粮食储备智能仓库及南澳海岛应急物资储备仓库项目前期经费30万
4、储备粮中心粮食仓库大修项目因智能粮库在建，原仓库不予以大修建，按实调减225万</t>
  </si>
  <si>
    <t>1、2020年预拨经费转列支103万；
2、应急管理局生产法律顾问业务工作经费按实调减3万；
3、应急管理局安全生产应急救援装备支出根据县政府办函【2021】239号镇管委应急防汛物资储备（61万元）、县政府常务会议纪要在该项目列支，原项目按实调减14万；
4、森林消防一般债券支出4000万元；
5、应急管理局专业森林消防队伍预计10月完成招聘程序，指挥中心尚未在其他资金统筹解决，调减1800万</t>
  </si>
  <si>
    <t>1、应急管理局因项目进度过慢，按实调减30万
2、消防应急救援经费96万；消防员高危补贴80万；专职消防员及消防协管员经费71万；据南府办函【2021】35号拨县消防救援大队南澳县深澳消防救援站建设前期经费64万；据南府办函[2021]51号拨县消防救援大队2019年绩效资金26.41万；据政府会议纪要组织部批复拨消防大队2020年绩效奖金22.50万；2020年预拨经费转列支115万；</t>
  </si>
  <si>
    <t>应急管理局应急指挥中心和直升机场由国家森林公园实施；
2、2020年预拨经费转列支14万</t>
  </si>
  <si>
    <t>从预备费中调剂154万元用于森防大队运行经费及森防物资购置，余下金额从年初预算中调减</t>
  </si>
  <si>
    <t>年初预算编制错误。</t>
  </si>
  <si>
    <r>
      <t xml:space="preserve">
1.城乡居民基本养老保险上级补助收入和上解上级支出减少主要是2021年城乡养老待遇统一由市发放，全市合并账套，在会计核算上取消了市区两级的往来款核算，需调减相应科目预算。2.机关事业单位基本养老保险上级补助收入及支出增加主要是，根据粤社保函[2019]214号文件精神，收到并上解省属非驻穗机关事业单位养老保险待遇。
</t>
    </r>
    <r>
      <rPr>
        <sz val="10"/>
        <color rgb="FF00B050"/>
        <rFont val="宋体"/>
        <family val="3"/>
        <charset val="134"/>
      </rPr>
      <t>2.上年结余及年末结余数变动主要是由于社保基金预算编制系统失误导致社保基金报送的年初预算错误，在调整预算进行修正。</t>
    </r>
    <phoneticPr fontId="7" type="noConversion"/>
  </si>
  <si>
    <r>
      <t xml:space="preserve">
1.城乡居民基本养老保险财政补助收入增加主要因为原计划于2020年底加发财政对65周岁以上参保人的基础养老金补助实际在2021年上半年发放、清算2020年和预缴2021年各</t>
    </r>
    <r>
      <rPr>
        <sz val="10"/>
        <color theme="3" tint="0.39997558519241921"/>
        <rFont val="宋体"/>
        <family val="3"/>
        <charset val="134"/>
      </rPr>
      <t>区县</t>
    </r>
    <r>
      <rPr>
        <sz val="10"/>
        <color rgb="FFFF0000"/>
        <rFont val="宋体"/>
        <family val="3"/>
        <charset val="134"/>
      </rPr>
      <t>财政补助收入，使收入增加。
2.机关事业单位基本养老保险费收入增加主要是下半年聘用博（硕）士研究生事业单位工作人员的保险费，使收入增加。
3.机关事业单位基本养老保险利息收入增加主要是由于财政专户补以前年度的整存整取利息差额，使收入增加。</t>
    </r>
    <phoneticPr fontId="7" type="noConversion"/>
  </si>
  <si>
    <t>1.债务转贷收入增加17000万元为南澳县粮食储备智能仓库建设工程7000万元以及南澳县旅游集散中心建设项目10000万元。
2.本年度无土地收储本级支出计划，按实调减国有土地收益基金预提收入1255万元。
3.国有土地使用权出让收入减少主要是年初预测亨翔工业区地块收入因土地出让计划未能按期完成，按实调减年初预算7840万元以及本年度从土地出让收益中计提农田水利建设资金、教育资金、农业土地开发资金合计3393万元，增加部分为增加土地零星收入747万元。</t>
    <phoneticPr fontId="7" type="noConversion"/>
  </si>
  <si>
    <t xml:space="preserve">1、城乡社区支出减少1408万元主要是调减县十件民生实事因项目进度慢无法支出等资金；
2、其他支出增加17000万元主要是增加专项债17000万元。
3、调出资金减少4563万元主要是因为年度土地出让计划未能按期完成，导致基金预算收入短收，未能调出。
4、年终结余减少1120万元主要是年度土地出让计划未能按期完成，按实调减。
</t>
    <phoneticPr fontId="7" type="noConversion"/>
  </si>
  <si>
    <t>按实调减代编机构运转经费</t>
    <phoneticPr fontId="8" type="noConversion"/>
  </si>
  <si>
    <t>按实调减公共安全专项资金</t>
    <phoneticPr fontId="8" type="noConversion"/>
  </si>
  <si>
    <t>按实调减代编教育发展专项资金43万</t>
    <phoneticPr fontId="8" type="noConversion"/>
  </si>
  <si>
    <t>按实调减年初预算安排代编旅游发展专项基金919万</t>
    <phoneticPr fontId="8" type="noConversion"/>
  </si>
  <si>
    <t>民政局据汕市财社[2021]2号下达2021年春节慰问特殊困难群体一次性补助经费县级配套资金6万；按实调减年初预算安排代编社保配套专项资金199万；</t>
    <phoneticPr fontId="8" type="noConversion"/>
  </si>
  <si>
    <t>按实调减年初预算安排代编卫生健康专项资金358万；</t>
    <phoneticPr fontId="8" type="noConversion"/>
  </si>
  <si>
    <t>路灯事务管理职能由供电局转交给城管局负责，该项目无需使用，按实调减216万；按实调减年初预算安排城乡社区市政建设资金298万元；</t>
    <phoneticPr fontId="8" type="noConversion"/>
  </si>
  <si>
    <t>按实调减年初预算安排代编乡村振兴战略发展专项资金961万。</t>
    <phoneticPr fontId="8" type="noConversion"/>
  </si>
  <si>
    <t>按实调减年初预算安排代编交通道路设施专项资金134万。</t>
    <phoneticPr fontId="8" type="noConversion"/>
  </si>
  <si>
    <t>供销合作联社因项目进度慢按实调减37万；按实调减年初预算安排代编促进经济高质量发展专项资金558万；</t>
    <phoneticPr fontId="8" type="noConversion"/>
  </si>
  <si>
    <t>增工信局工信大楼安全防护修复工程进度款10万；按实调减年初预算安排代编其他专项资金395万。</t>
    <phoneticPr fontId="8" type="noConversion"/>
  </si>
  <si>
    <t>为盘活存量冲减暂付款挂账规模，将2020年度预拨经费转列支出7999万元以及2021年南府办函等政府行文追加4769万元</t>
    <phoneticPr fontId="8" type="noConversion"/>
  </si>
  <si>
    <t>增2020年预拨经费转列支13万；按实调减代编机构运转经费327万。</t>
    <phoneticPr fontId="8" type="noConversion"/>
  </si>
  <si>
    <t>按实调减公共安全专项资金268万。</t>
    <phoneticPr fontId="8" type="noConversion"/>
  </si>
  <si>
    <t>据南府办函[2021]73号拨南澳县青少年宫管养经费问题的批复20万；增教育局2021年义务教育阶段残疾学生公用经费23万；按实调减代编教育发展专项资金43万</t>
    <phoneticPr fontId="8" type="noConversion"/>
  </si>
  <si>
    <t>宣传部据南府办函[2021]24号拨2020年南粤古驿道定向大赛经费16万；文旅局2020年古驿道赛事文化氛围布置费21万；按实调减年初预算安排代编旅游发展专项基金919万</t>
    <phoneticPr fontId="8" type="noConversion"/>
  </si>
  <si>
    <t>民政局据汕市财社[2021]2号下达2021年春节慰问特殊困难群体一次性补助经费县级配套资金6万；退役军人事务局、民政局据南府办函[2021]26号拨2021年春节期间送温暖活动资金18万；增民政局2021年困难群众救助补助65万元；按实调减年初预算安排代编社保配套专项资金199万；</t>
    <phoneticPr fontId="8" type="noConversion"/>
  </si>
  <si>
    <t>卫健局县级配套基层计生专干干部补贴已分配到各乡镇，余额6万可收回；按实调减年初预算安排代编卫生健康专项资金358万；</t>
    <phoneticPr fontId="8" type="noConversion"/>
  </si>
  <si>
    <t>1、公路事务中心据南府办函[2020]347号购置路面清洗车144万元
2、自然资源局据南府办函[2021]55号违建别墅专项整治行动费用18万元
3、交通运输局据南府办函[2020]402号拨澳呖隧道两端景观优化工程184万。
4、公路事务中心据粤财预[2020]91号拨南府办函[2021]12号省道S336线竹澳至西山路段改建工程BT项目欠款
5、路灯事务管理职能由供电局转交给城管局负责，该项目无需使用，按实调减216万；
6、按实调减年初预算安排城乡社区市政建设资金298万元；</t>
    <phoneticPr fontId="8" type="noConversion"/>
  </si>
  <si>
    <t>自然资源局据南府办函【2021】140号专职护林员补助经费；按实调减年初预算安排代编乡村振兴战略发展专项资金961万。</t>
    <phoneticPr fontId="8" type="noConversion"/>
  </si>
  <si>
    <t>公路事务中心据南府办函[2020]347号拨洒水车油费及人员工资72万；交通运输局据南府办函[2021]64号下达“四好农村路”建设攻坚项目建设资金456万；按实调减年初预算安排代编交通道路设施专项资金134万。</t>
    <phoneticPr fontId="8" type="noConversion"/>
  </si>
  <si>
    <t>1、增工信局促进经济高质量发展专项资金99万
2、发改局据南府办函【2020】365号拨重大项目集中俊工仪式会场布置经费7万；
3、南澳县工业和信息化局据南府办函[2020]377号拨对台小额贸易工作经费4万。
4、供销合作联社因项目进度慢按实调减37万；
按实调减年初预算安排代编促进经济高质量发展专项资金558万；</t>
    <phoneticPr fontId="8" type="noConversion"/>
  </si>
  <si>
    <t>文旅局县历史文化保护和利用工作项目300万；公安局全县道路交通安全“两站两员”建设经费90万；公安局据南府办函[2018]235号南澳中岛线事故易发路段交通管理车辆监测与治安监控项目建设费79万元；2020年预拨经费转列支128万；工信局工信大楼安全防护修复工程进度款；按实调减年初预算安排代编其他专项资金395万。</t>
    <phoneticPr fontId="8" type="noConversion"/>
  </si>
  <si>
    <t>提前
下达</t>
    <phoneticPr fontId="8" type="noConversion"/>
  </si>
  <si>
    <t>上年
结转</t>
    <phoneticPr fontId="8" type="noConversion"/>
  </si>
  <si>
    <t>1、民政局据南府办函[2021]126号新增下达“双百社工站”配套经费29.67万（年度预算已下达16.08万元）
2、根据人民政府会议纪要（2020-22）拨烈士陵园经费清理经费17.22万（“谁管拨付给谁”原则）
3、民政局据[2021]279号下达地名图录典出版经费54万；</t>
    <phoneticPr fontId="8" type="noConversion"/>
  </si>
  <si>
    <t>南澳县2021年债券资金使用情况表</t>
    <phoneticPr fontId="7" type="noConversion"/>
  </si>
  <si>
    <t>附表九：</t>
    <phoneticPr fontId="8" type="noConversion"/>
  </si>
  <si>
    <t>其中：
  专项</t>
    <phoneticPr fontId="7" type="noConversion"/>
  </si>
  <si>
    <t>其中：
   本级</t>
    <phoneticPr fontId="7" type="noConversion"/>
  </si>
  <si>
    <t>2021年年初预算数</t>
    <phoneticPr fontId="7" type="noConversion"/>
  </si>
</sst>
</file>

<file path=xl/styles.xml><?xml version="1.0" encoding="utf-8"?>
<styleSheet xmlns="http://schemas.openxmlformats.org/spreadsheetml/2006/main">
  <numFmts count="41">
    <numFmt numFmtId="41" formatCode="_ * #,##0_ ;_ * \-#,##0_ ;_ * &quot;-&quot;_ ;_ @_ "/>
    <numFmt numFmtId="43" formatCode="_ * #,##0.00_ ;_ * \-#,##0.00_ ;_ * &quot;-&quot;??_ ;_ @_ "/>
    <numFmt numFmtId="176" formatCode="_([$€-2]* #,##0.00_);_([$€-2]* \(#,##0.00\);_([$€-2]* &quot;-&quot;??_)"/>
    <numFmt numFmtId="177" formatCode="0.0%"/>
    <numFmt numFmtId="178" formatCode="0.0_ "/>
    <numFmt numFmtId="179" formatCode="0_ "/>
    <numFmt numFmtId="180" formatCode="#,##0_ "/>
    <numFmt numFmtId="181" formatCode="_ * #,##0_ ;_ * \-#,##0_ ;_ * &quot;-&quot;??_ ;_ @_ "/>
    <numFmt numFmtId="182" formatCode="0.00_ "/>
    <numFmt numFmtId="183" formatCode="_-#,##0_-;\(#,##0\);_-\ \ &quot;-&quot;_-;_-@_-"/>
    <numFmt numFmtId="184" formatCode="_-#,##0.00_-;\(#,##0.00\);_-\ \ &quot;-&quot;_-;_-@_-"/>
    <numFmt numFmtId="185" formatCode="mmm/dd/yyyy;_-\ &quot;N/A&quot;_-;_-\ &quot;-&quot;_-"/>
    <numFmt numFmtId="186" formatCode="mmm/yyyy;_-\ &quot;N/A&quot;_-;_-\ &quot;-&quot;_-"/>
    <numFmt numFmtId="187" formatCode="_-#,##0%_-;\(#,##0%\);_-\ &quot;-&quot;_-"/>
    <numFmt numFmtId="188" formatCode="_-#,###,_-;\(#,###,\);_-\ \ &quot;-&quot;_-;_-@_-"/>
    <numFmt numFmtId="189" formatCode="_-#,###.00,_-;\(#,###.00,\);_-\ \ &quot;-&quot;_-;_-@_-"/>
    <numFmt numFmtId="190" formatCode="_-#0&quot;.&quot;0,_-;\(#0&quot;.&quot;0,\);_-\ \ &quot;-&quot;_-;_-@_-"/>
    <numFmt numFmtId="191" formatCode="_-#0&quot;.&quot;0000_-;\(#0&quot;.&quot;0000\);_-\ \ &quot;-&quot;_-;_-@_-"/>
    <numFmt numFmtId="192" formatCode="_-* #,##0_-;\-* #,##0_-;_-* &quot;-&quot;??_-;_-@_-"/>
    <numFmt numFmtId="193" formatCode="&quot;\&quot;#,##0;[Red]&quot;\&quot;&quot;\&quot;&quot;\&quot;&quot;\&quot;&quot;\&quot;&quot;\&quot;&quot;\&quot;\-#,##0"/>
    <numFmt numFmtId="194" formatCode="_-* #,##0.00_-;\-* #,##0.00_-;_-* &quot;-&quot;??_-;_-@_-"/>
    <numFmt numFmtId="195" formatCode="#,##0.0"/>
    <numFmt numFmtId="196" formatCode="_(&quot;$&quot;* #,##0_);_(&quot;$&quot;* \(#,##0\);_(&quot;$&quot;* &quot;-&quot;_);_(@_)"/>
    <numFmt numFmtId="197" formatCode="_(&quot;$&quot;* #,##0.00_);_(&quot;$&quot;* \(#,##0.00\);_(&quot;$&quot;* &quot;-&quot;??_);_(@_)"/>
    <numFmt numFmtId="198" formatCode="#,##0\ &quot; &quot;;\(#,##0\)\ ;&quot;—&quot;&quot; &quot;&quot; &quot;&quot; &quot;&quot; &quot;"/>
    <numFmt numFmtId="199" formatCode="#,##0.00&quot;¥&quot;;\-#,##0.00&quot;¥&quot;"/>
    <numFmt numFmtId="200" formatCode="_-* #,##0.00&quot;¥&quot;_-;\-* #,##0.00&quot;¥&quot;_-;_-* &quot;-&quot;??&quot;¥&quot;_-;_-@_-"/>
    <numFmt numFmtId="201" formatCode="0.000%"/>
    <numFmt numFmtId="202" formatCode="_-* #,##0&quot;¥&quot;_-;\-* #,##0&quot;¥&quot;_-;_-* &quot;-&quot;&quot;¥&quot;_-;_-@_-"/>
    <numFmt numFmtId="203" formatCode="_-* #,##0_-;\-* #,##0_-;_-* &quot;-&quot;_-;_-@_-"/>
    <numFmt numFmtId="204" formatCode="&quot;$&quot;#,##0;\-&quot;$&quot;#,##0"/>
    <numFmt numFmtId="205" formatCode="#,##0.00&quot;¥&quot;;[Red]\-#,##0.00&quot;¥&quot;"/>
    <numFmt numFmtId="206" formatCode="_(&quot;$&quot;* #,##0_);_(&quot;$&quot;* \(#,##0\);_(&quot;$&quot;* &quot;-&quot;??_);_(@_)"/>
    <numFmt numFmtId="207" formatCode="mmm\ dd\,\ yy"/>
    <numFmt numFmtId="208" formatCode="_(&quot;$&quot;* #,##0.0_);_(&quot;$&quot;* \(#,##0.0\);_(&quot;$&quot;* &quot;-&quot;??_);_(@_)"/>
    <numFmt numFmtId="209" formatCode="mm/dd/yy_)"/>
    <numFmt numFmtId="210" formatCode="#,##0_ ;\-#,##0;;"/>
    <numFmt numFmtId="211" formatCode="#,##0.00_ ;\-#,##0.00;;"/>
    <numFmt numFmtId="212" formatCode="0_);[Red]\(0\)"/>
    <numFmt numFmtId="213" formatCode="#,##0.00_ "/>
    <numFmt numFmtId="214" formatCode="#,##0.00_ ;\-#,##0.00"/>
  </numFmts>
  <fonts count="131">
    <font>
      <sz val="11"/>
      <color theme="1"/>
      <name val="Tahoma"/>
      <family val="2"/>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9"/>
      <name val="Tahoma"/>
      <family val="2"/>
    </font>
    <font>
      <sz val="9"/>
      <name val="宋体"/>
      <family val="3"/>
      <charset val="134"/>
    </font>
    <font>
      <b/>
      <sz val="9"/>
      <name val="宋体"/>
      <family val="3"/>
      <charset val="134"/>
    </font>
    <font>
      <b/>
      <sz val="10"/>
      <name val="宋体"/>
      <family val="3"/>
      <charset val="134"/>
    </font>
    <font>
      <sz val="11"/>
      <name val="宋体"/>
      <family val="3"/>
      <charset val="134"/>
    </font>
    <font>
      <b/>
      <sz val="11"/>
      <name val="宋体"/>
      <family val="3"/>
      <charset val="134"/>
    </font>
    <font>
      <sz val="11"/>
      <name val="ＭＳ Ｐゴシック"/>
      <family val="2"/>
    </font>
    <font>
      <sz val="12"/>
      <name val="???"/>
      <family val="2"/>
    </font>
    <font>
      <sz val="10"/>
      <name val="Times New Roman"/>
      <family val="1"/>
    </font>
    <font>
      <sz val="10"/>
      <name val="Arial"/>
      <family val="2"/>
    </font>
    <font>
      <sz val="12"/>
      <name val="Times New Roman"/>
      <family val="1"/>
    </font>
    <font>
      <sz val="10"/>
      <color indexed="8"/>
      <name val="Arial"/>
      <family val="2"/>
    </font>
    <font>
      <u val="singleAccounting"/>
      <vertAlign val="subscript"/>
      <sz val="10"/>
      <name val="Times New Roman"/>
      <family val="1"/>
    </font>
    <font>
      <i/>
      <sz val="9"/>
      <name val="Times New Roman"/>
      <family val="1"/>
    </font>
    <font>
      <sz val="8"/>
      <name val="Times New Roman"/>
      <family val="1"/>
    </font>
    <font>
      <b/>
      <sz val="10"/>
      <name val="Helv"/>
      <family val="2"/>
    </font>
    <font>
      <i/>
      <sz val="12"/>
      <name val="Times New Roman"/>
      <family val="1"/>
    </font>
    <font>
      <b/>
      <sz val="8"/>
      <name val="Arial"/>
      <family val="2"/>
    </font>
    <font>
      <sz val="10"/>
      <name val="MS Serif"/>
      <family val="1"/>
    </font>
    <font>
      <sz val="10"/>
      <name val="MS Serif"/>
      <family val="1"/>
    </font>
    <font>
      <sz val="10"/>
      <name val="Courier"/>
      <family val="3"/>
    </font>
    <font>
      <sz val="10"/>
      <name val="Courier"/>
      <family val="3"/>
    </font>
    <font>
      <sz val="20"/>
      <name val="Letter Gothic (W1)"/>
      <family val="2"/>
    </font>
    <font>
      <sz val="10"/>
      <name val="MS Sans Serif"/>
      <family val="2"/>
    </font>
    <font>
      <sz val="10"/>
      <color indexed="16"/>
      <name val="MS Serif"/>
      <family val="1"/>
    </font>
    <font>
      <sz val="10"/>
      <color indexed="16"/>
      <name val="MS Serif"/>
      <family val="1"/>
    </font>
    <font>
      <sz val="8"/>
      <name val="Arial"/>
      <family val="2"/>
    </font>
    <font>
      <sz val="11"/>
      <name val="Times New Roman"/>
      <family val="1"/>
    </font>
    <font>
      <b/>
      <sz val="12"/>
      <name val="Helv"/>
      <family val="2"/>
    </font>
    <font>
      <b/>
      <sz val="12"/>
      <name val="Arial"/>
      <family val="2"/>
    </font>
    <font>
      <sz val="18"/>
      <name val="Times New Roman"/>
      <family val="1"/>
    </font>
    <font>
      <b/>
      <sz val="13"/>
      <name val="Times New Roman"/>
      <family val="1"/>
    </font>
    <font>
      <b/>
      <i/>
      <sz val="12"/>
      <name val="Times New Roman"/>
      <family val="1"/>
    </font>
    <font>
      <b/>
      <sz val="11"/>
      <name val="Helv"/>
      <family val="2"/>
    </font>
    <font>
      <sz val="7"/>
      <name val="Small Fonts"/>
      <family val="2"/>
    </font>
    <font>
      <sz val="10"/>
      <color indexed="8"/>
      <name val="MS Sans Serif"/>
      <family val="2"/>
    </font>
    <font>
      <sz val="10"/>
      <name val="Tms Rmn"/>
      <family val="1"/>
    </font>
    <font>
      <sz val="10"/>
      <name val="Tms Rmn"/>
      <family val="1"/>
    </font>
    <font>
      <b/>
      <sz val="10"/>
      <name val="Arial"/>
      <family val="2"/>
    </font>
    <font>
      <b/>
      <sz val="14"/>
      <color indexed="9"/>
      <name val="Times New Roman"/>
      <family val="1"/>
    </font>
    <font>
      <b/>
      <sz val="12"/>
      <name val="MS Sans Serif"/>
      <family val="2"/>
    </font>
    <font>
      <sz val="12"/>
      <name val="MS Sans Serif"/>
      <family val="2"/>
    </font>
    <font>
      <b/>
      <sz val="8"/>
      <color indexed="8"/>
      <name val="Helv"/>
      <family val="2"/>
    </font>
    <font>
      <sz val="11"/>
      <color indexed="20"/>
      <name val="宋体"/>
      <family val="3"/>
      <charset val="134"/>
    </font>
    <font>
      <sz val="10"/>
      <color indexed="20"/>
      <name val="宋体"/>
      <family val="3"/>
      <charset val="134"/>
    </font>
    <font>
      <sz val="12"/>
      <color indexed="20"/>
      <name val="宋体"/>
      <family val="3"/>
      <charset val="134"/>
    </font>
    <font>
      <sz val="11"/>
      <color indexed="8"/>
      <name val="宋体"/>
      <family val="3"/>
      <charset val="134"/>
    </font>
    <font>
      <b/>
      <sz val="10"/>
      <name val="MS Sans Serif"/>
      <family val="2"/>
    </font>
    <font>
      <sz val="10"/>
      <name val="宋体"/>
      <family val="3"/>
      <charset val="134"/>
    </font>
    <font>
      <sz val="11"/>
      <color indexed="17"/>
      <name val="宋体"/>
      <family val="3"/>
      <charset val="134"/>
    </font>
    <font>
      <sz val="10"/>
      <color indexed="17"/>
      <name val="宋体"/>
      <family val="3"/>
      <charset val="134"/>
    </font>
    <font>
      <sz val="12"/>
      <color indexed="17"/>
      <name val="宋体"/>
      <family val="3"/>
      <charset val="134"/>
    </font>
    <font>
      <sz val="11"/>
      <name val="蹈框"/>
      <charset val="134"/>
    </font>
    <font>
      <sz val="12"/>
      <name val="Courier"/>
      <family val="3"/>
    </font>
    <font>
      <sz val="12"/>
      <name val="Courier"/>
      <family val="3"/>
    </font>
    <font>
      <sz val="12"/>
      <name val="바탕체"/>
      <family val="3"/>
      <charset val="134"/>
    </font>
    <font>
      <b/>
      <sz val="12"/>
      <name val="宋体"/>
      <family val="3"/>
      <charset val="134"/>
    </font>
    <font>
      <sz val="12"/>
      <name val="宋体"/>
      <family val="3"/>
      <charset val="134"/>
    </font>
    <font>
      <sz val="10"/>
      <name val="宋体"/>
      <family val="3"/>
      <charset val="134"/>
    </font>
    <font>
      <b/>
      <sz val="12"/>
      <name val="宋体"/>
      <family val="3"/>
      <charset val="134"/>
    </font>
    <font>
      <sz val="11"/>
      <color indexed="8"/>
      <name val="Tahoma"/>
      <family val="2"/>
    </font>
    <font>
      <b/>
      <sz val="11"/>
      <color indexed="8"/>
      <name val="黑体"/>
      <family val="3"/>
      <charset val="134"/>
    </font>
    <font>
      <sz val="10"/>
      <color indexed="8"/>
      <name val="宋体"/>
      <family val="3"/>
      <charset val="134"/>
    </font>
    <font>
      <b/>
      <sz val="10"/>
      <color indexed="8"/>
      <name val="宋体"/>
      <family val="3"/>
      <charset val="134"/>
    </font>
    <font>
      <b/>
      <sz val="11"/>
      <color indexed="8"/>
      <name val="宋体"/>
      <family val="3"/>
      <charset val="134"/>
    </font>
    <font>
      <sz val="10"/>
      <color indexed="12"/>
      <name val="宋体"/>
      <family val="3"/>
      <charset val="134"/>
    </font>
    <font>
      <b/>
      <sz val="9"/>
      <color indexed="8"/>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24"/>
      <name val="宋体"/>
      <family val="3"/>
      <charset val="134"/>
    </font>
    <font>
      <b/>
      <sz val="12"/>
      <color indexed="8"/>
      <name val="宋体"/>
      <family val="3"/>
      <charset val="134"/>
    </font>
    <font>
      <b/>
      <sz val="12"/>
      <color indexed="8"/>
      <name val="Tahoma"/>
      <family val="2"/>
    </font>
    <font>
      <b/>
      <sz val="24"/>
      <color indexed="8"/>
      <name val="宋体"/>
      <family val="3"/>
      <charset val="134"/>
    </font>
    <font>
      <b/>
      <sz val="24"/>
      <color indexed="8"/>
      <name val="宋体"/>
      <family val="3"/>
      <charset val="134"/>
    </font>
    <font>
      <sz val="12"/>
      <name val="黑体"/>
      <family val="3"/>
      <charset val="134"/>
    </font>
    <font>
      <sz val="11"/>
      <name val="宋体"/>
      <family val="3"/>
      <charset val="134"/>
    </font>
    <font>
      <sz val="9"/>
      <name val="宋体"/>
      <family val="3"/>
      <charset val="134"/>
    </font>
    <font>
      <sz val="18"/>
      <name val="宋体"/>
      <family val="3"/>
      <charset val="134"/>
    </font>
    <font>
      <sz val="26"/>
      <name val="宋体"/>
      <family val="3"/>
      <charset val="134"/>
    </font>
    <font>
      <sz val="11"/>
      <name val="ＭＳ Ｐゴシック"/>
      <family val="2"/>
      <charset val="134"/>
    </font>
    <font>
      <b/>
      <sz val="20"/>
      <name val="宋体"/>
      <family val="3"/>
      <charset val="134"/>
    </font>
    <font>
      <sz val="11"/>
      <color theme="1"/>
      <name val="Tahoma"/>
      <family val="2"/>
    </font>
    <font>
      <sz val="11"/>
      <color theme="1"/>
      <name val="宋体"/>
      <family val="3"/>
      <charset val="134"/>
      <scheme val="minor"/>
    </font>
    <font>
      <sz val="10"/>
      <color indexed="64"/>
      <name val="Arial"/>
      <family val="2"/>
    </font>
    <font>
      <sz val="11"/>
      <color theme="1"/>
      <name val="Tahoma"/>
      <family val="2"/>
      <charset val="134"/>
    </font>
    <font>
      <sz val="9"/>
      <name val="Tahoma"/>
      <family val="2"/>
      <charset val="134"/>
    </font>
    <font>
      <sz val="10"/>
      <name val="MS Serif"/>
      <family val="2"/>
    </font>
    <font>
      <sz val="10"/>
      <name val="Courier"/>
      <family val="2"/>
    </font>
    <font>
      <sz val="10"/>
      <color indexed="16"/>
      <name val="MS Serif"/>
      <family val="2"/>
    </font>
    <font>
      <sz val="10"/>
      <name val="Tms Rmn"/>
      <family val="2"/>
    </font>
    <font>
      <sz val="12"/>
      <name val="Courier"/>
      <family val="2"/>
    </font>
    <font>
      <b/>
      <sz val="24"/>
      <name val="宋体"/>
      <family val="3"/>
      <charset val="134"/>
      <scheme val="minor"/>
    </font>
    <font>
      <sz val="12"/>
      <name val="宋体"/>
      <family val="3"/>
      <charset val="134"/>
      <scheme val="minor"/>
    </font>
    <font>
      <b/>
      <sz val="14"/>
      <name val="宋体"/>
      <family val="3"/>
      <charset val="134"/>
    </font>
    <font>
      <sz val="14"/>
      <name val="宋体"/>
      <family val="3"/>
      <charset val="134"/>
    </font>
    <font>
      <sz val="11"/>
      <color rgb="FF000000"/>
      <name val="宋体"/>
      <family val="3"/>
      <charset val="134"/>
    </font>
    <font>
      <b/>
      <sz val="22"/>
      <color rgb="FF000000"/>
      <name val="宋体"/>
      <family val="3"/>
      <charset val="134"/>
    </font>
    <font>
      <sz val="20"/>
      <color rgb="FF000000"/>
      <name val="宋体"/>
      <family val="3"/>
      <charset val="134"/>
    </font>
    <font>
      <b/>
      <sz val="11"/>
      <color rgb="FF000000"/>
      <name val="黑体"/>
      <family val="3"/>
      <charset val="134"/>
    </font>
    <font>
      <b/>
      <sz val="11"/>
      <color rgb="FF000000"/>
      <name val="宋体"/>
      <family val="3"/>
      <charset val="134"/>
    </font>
    <font>
      <b/>
      <sz val="12"/>
      <color rgb="FF000000"/>
      <name val="宋体"/>
      <family val="3"/>
      <charset val="134"/>
    </font>
    <font>
      <sz val="11"/>
      <color theme="1"/>
      <name val="宋体"/>
      <family val="3"/>
      <charset val="134"/>
    </font>
    <font>
      <sz val="11"/>
      <color indexed="8"/>
      <name val="宋体"/>
      <family val="3"/>
      <charset val="134"/>
      <scheme val="minor"/>
    </font>
    <font>
      <sz val="11"/>
      <color indexed="64"/>
      <name val="宋体"/>
      <family val="3"/>
      <charset val="134"/>
      <scheme val="minor"/>
    </font>
    <font>
      <b/>
      <sz val="12"/>
      <color theme="1"/>
      <name val="黑体"/>
      <family val="3"/>
      <charset val="134"/>
    </font>
    <font>
      <sz val="12"/>
      <color rgb="FF000000"/>
      <name val="黑体"/>
      <family val="3"/>
      <charset val="134"/>
    </font>
    <font>
      <sz val="12"/>
      <color rgb="FF000000"/>
      <name val="宋体"/>
      <family val="3"/>
      <charset val="134"/>
    </font>
    <font>
      <b/>
      <sz val="12"/>
      <color rgb="FF000000"/>
      <name val="黑体"/>
      <family val="3"/>
      <charset val="134"/>
    </font>
    <font>
      <sz val="10"/>
      <color rgb="FFFF0000"/>
      <name val="宋体"/>
      <family val="3"/>
      <charset val="134"/>
    </font>
    <font>
      <sz val="11"/>
      <name val="Tahoma"/>
      <family val="2"/>
    </font>
    <font>
      <sz val="10"/>
      <color rgb="FF00B050"/>
      <name val="宋体"/>
      <family val="3"/>
      <charset val="134"/>
    </font>
    <font>
      <sz val="10"/>
      <color theme="3" tint="0.39997558519241921"/>
      <name val="宋体"/>
      <family val="3"/>
      <charset val="134"/>
    </font>
    <font>
      <sz val="11"/>
      <color rgb="FF000000"/>
      <name val="黑体"/>
      <family val="3"/>
      <charset val="134"/>
    </font>
  </fonts>
  <fills count="6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15"/>
        <bgColor indexed="64"/>
      </patternFill>
    </fill>
    <fill>
      <patternFill patternType="solid">
        <fgColor indexed="12"/>
        <bgColor indexed="64"/>
      </patternFill>
    </fill>
    <fill>
      <patternFill patternType="solid">
        <fgColor indexed="54"/>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indexed="60"/>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0"/>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33">
    <xf numFmtId="0" fontId="0" fillId="0" borderId="0"/>
    <xf numFmtId="176" fontId="13" fillId="0" borderId="0" applyFont="0" applyFill="0" applyBorder="0" applyAlignment="0" applyProtection="0"/>
    <xf numFmtId="176" fontId="13" fillId="0" borderId="0" applyFont="0" applyFill="0" applyBorder="0" applyAlignment="0" applyProtection="0"/>
    <xf numFmtId="176" fontId="14" fillId="0" borderId="0"/>
    <xf numFmtId="49" fontId="15" fillId="0" borderId="0" applyProtection="0">
      <alignment horizontal="left"/>
    </xf>
    <xf numFmtId="176" fontId="16" fillId="0" borderId="0">
      <protection locked="0"/>
    </xf>
    <xf numFmtId="176" fontId="17" fillId="0" borderId="0"/>
    <xf numFmtId="176" fontId="17" fillId="0" borderId="0"/>
    <xf numFmtId="0" fontId="6" fillId="0" borderId="0"/>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8" fillId="0" borderId="0" applyNumberFormat="0" applyFill="0" applyBorder="0" applyAlignment="0" applyProtection="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protection locked="0"/>
    </xf>
    <xf numFmtId="176" fontId="16" fillId="0" borderId="0"/>
    <xf numFmtId="183" fontId="15" fillId="0" borderId="0" applyFill="0" applyBorder="0" applyProtection="0">
      <alignment horizontal="right"/>
    </xf>
    <xf numFmtId="184" fontId="15" fillId="0" borderId="0" applyFill="0" applyBorder="0" applyProtection="0">
      <alignment horizontal="right"/>
    </xf>
    <xf numFmtId="185" fontId="19" fillId="0" borderId="0" applyFill="0" applyBorder="0" applyProtection="0">
      <alignment horizontal="center"/>
    </xf>
    <xf numFmtId="186" fontId="19" fillId="0" borderId="0" applyFill="0" applyBorder="0" applyProtection="0">
      <alignment horizontal="center"/>
    </xf>
    <xf numFmtId="187" fontId="20" fillId="0" borderId="0" applyFill="0" applyBorder="0" applyProtection="0">
      <alignment horizontal="right"/>
    </xf>
    <xf numFmtId="188" fontId="15" fillId="0" borderId="0" applyFill="0" applyBorder="0" applyProtection="0">
      <alignment horizontal="right"/>
    </xf>
    <xf numFmtId="189" fontId="15" fillId="0" borderId="0" applyFill="0" applyBorder="0" applyProtection="0">
      <alignment horizontal="right"/>
    </xf>
    <xf numFmtId="190" fontId="15" fillId="0" borderId="0" applyFill="0" applyBorder="0" applyProtection="0">
      <alignment horizontal="right"/>
    </xf>
    <xf numFmtId="191" fontId="15" fillId="0" borderId="0" applyFill="0" applyBorder="0" applyProtection="0">
      <alignment horizontal="right"/>
    </xf>
    <xf numFmtId="176" fontId="17" fillId="0" borderId="0"/>
    <xf numFmtId="0" fontId="53" fillId="3" borderId="0" applyNumberFormat="0" applyBorder="0" applyAlignment="0" applyProtection="0">
      <alignment vertical="center"/>
    </xf>
    <xf numFmtId="0" fontId="53" fillId="2" borderId="0" applyNumberFormat="0" applyBorder="0" applyAlignment="0" applyProtection="0">
      <alignment vertical="center"/>
    </xf>
    <xf numFmtId="0" fontId="53" fillId="5" borderId="0" applyNumberFormat="0" applyBorder="0" applyAlignment="0" applyProtection="0">
      <alignment vertical="center"/>
    </xf>
    <xf numFmtId="0" fontId="53" fillId="4" borderId="0" applyNumberFormat="0" applyBorder="0" applyAlignment="0" applyProtection="0">
      <alignment vertical="center"/>
    </xf>
    <xf numFmtId="0" fontId="53" fillId="7" borderId="0" applyNumberFormat="0" applyBorder="0" applyAlignment="0" applyProtection="0">
      <alignment vertical="center"/>
    </xf>
    <xf numFmtId="0" fontId="53" fillId="6" borderId="0" applyNumberFormat="0" applyBorder="0" applyAlignment="0" applyProtection="0">
      <alignment vertical="center"/>
    </xf>
    <xf numFmtId="0" fontId="53" fillId="9" borderId="0" applyNumberFormat="0" applyBorder="0" applyAlignment="0" applyProtection="0">
      <alignment vertical="center"/>
    </xf>
    <xf numFmtId="0" fontId="53" fillId="8" borderId="0" applyNumberFormat="0" applyBorder="0" applyAlignment="0" applyProtection="0">
      <alignment vertical="center"/>
    </xf>
    <xf numFmtId="0" fontId="53" fillId="11" borderId="0" applyNumberFormat="0" applyBorder="0" applyAlignment="0" applyProtection="0">
      <alignment vertical="center"/>
    </xf>
    <xf numFmtId="0" fontId="53" fillId="10" borderId="0" applyNumberFormat="0" applyBorder="0" applyAlignment="0" applyProtection="0">
      <alignment vertical="center"/>
    </xf>
    <xf numFmtId="0" fontId="53" fillId="13" borderId="0" applyNumberFormat="0" applyBorder="0" applyAlignment="0" applyProtection="0">
      <alignment vertical="center"/>
    </xf>
    <xf numFmtId="0" fontId="53" fillId="12" borderId="0" applyNumberFormat="0" applyBorder="0" applyAlignment="0" applyProtection="0">
      <alignment vertical="center"/>
    </xf>
    <xf numFmtId="0" fontId="53" fillId="15" borderId="0" applyNumberFormat="0" applyBorder="0" applyAlignment="0" applyProtection="0">
      <alignment vertical="center"/>
    </xf>
    <xf numFmtId="0" fontId="53" fillId="14" borderId="0" applyNumberFormat="0" applyBorder="0" applyAlignment="0" applyProtection="0">
      <alignment vertical="center"/>
    </xf>
    <xf numFmtId="0" fontId="53" fillId="17" borderId="0" applyNumberFormat="0" applyBorder="0" applyAlignment="0" applyProtection="0">
      <alignment vertical="center"/>
    </xf>
    <xf numFmtId="0" fontId="53" fillId="16" borderId="0" applyNumberFormat="0" applyBorder="0" applyAlignment="0" applyProtection="0">
      <alignment vertical="center"/>
    </xf>
    <xf numFmtId="0" fontId="53" fillId="19" borderId="0" applyNumberFormat="0" applyBorder="0" applyAlignment="0" applyProtection="0">
      <alignment vertical="center"/>
    </xf>
    <xf numFmtId="0" fontId="53" fillId="18" borderId="0" applyNumberFormat="0" applyBorder="0" applyAlignment="0" applyProtection="0">
      <alignment vertical="center"/>
    </xf>
    <xf numFmtId="0" fontId="53" fillId="9" borderId="0" applyNumberFormat="0" applyBorder="0" applyAlignment="0" applyProtection="0">
      <alignment vertical="center"/>
    </xf>
    <xf numFmtId="0" fontId="53" fillId="8" borderId="0" applyNumberFormat="0" applyBorder="0" applyAlignment="0" applyProtection="0">
      <alignment vertical="center"/>
    </xf>
    <xf numFmtId="0" fontId="53" fillId="15" borderId="0" applyNumberFormat="0" applyBorder="0" applyAlignment="0" applyProtection="0">
      <alignment vertical="center"/>
    </xf>
    <xf numFmtId="0" fontId="53" fillId="14" borderId="0" applyNumberFormat="0" applyBorder="0" applyAlignment="0" applyProtection="0">
      <alignment vertical="center"/>
    </xf>
    <xf numFmtId="0" fontId="53" fillId="21" borderId="0" applyNumberFormat="0" applyBorder="0" applyAlignment="0" applyProtection="0">
      <alignment vertical="center"/>
    </xf>
    <xf numFmtId="0" fontId="53" fillId="20" borderId="0" applyNumberFormat="0" applyBorder="0" applyAlignment="0" applyProtection="0">
      <alignment vertical="center"/>
    </xf>
    <xf numFmtId="0" fontId="74" fillId="22" borderId="0" applyNumberFormat="0" applyBorder="0" applyAlignment="0" applyProtection="0">
      <alignment vertical="center"/>
    </xf>
    <xf numFmtId="0" fontId="74" fillId="16" borderId="0" applyNumberFormat="0" applyBorder="0" applyAlignment="0" applyProtection="0">
      <alignment vertical="center"/>
    </xf>
    <xf numFmtId="0" fontId="74" fillId="18"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176" fontId="21" fillId="0" borderId="0">
      <alignment horizontal="center" wrapText="1"/>
      <protection locked="0"/>
    </xf>
    <xf numFmtId="192" fontId="17" fillId="0" borderId="0" applyFill="0" applyBorder="0" applyAlignment="0"/>
    <xf numFmtId="176" fontId="22" fillId="0" borderId="0"/>
    <xf numFmtId="176" fontId="18" fillId="0" borderId="0" applyNumberFormat="0" applyFill="0" applyBorder="0" applyAlignment="0" applyProtection="0">
      <alignment vertical="top"/>
    </xf>
    <xf numFmtId="176" fontId="23" fillId="0" borderId="0" applyFill="0" applyBorder="0">
      <alignment horizontal="right"/>
    </xf>
    <xf numFmtId="176" fontId="17" fillId="0" borderId="0" applyFill="0" applyBorder="0">
      <alignment horizontal="right"/>
    </xf>
    <xf numFmtId="176" fontId="24" fillId="0" borderId="1">
      <alignment horizontal="center"/>
    </xf>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193" fontId="16" fillId="0" borderId="0"/>
    <xf numFmtId="41" fontId="16" fillId="0" borderId="0" applyFont="0" applyFill="0" applyBorder="0" applyAlignment="0" applyProtection="0"/>
    <xf numFmtId="194" fontId="15" fillId="0" borderId="0" applyFont="0" applyFill="0" applyBorder="0" applyAlignment="0" applyProtection="0"/>
    <xf numFmtId="195" fontId="15" fillId="0" borderId="0"/>
    <xf numFmtId="176" fontId="25" fillId="0" borderId="0" applyNumberFormat="0" applyAlignment="0">
      <alignment horizontal="left"/>
    </xf>
    <xf numFmtId="176" fontId="26" fillId="0" borderId="0" applyNumberFormat="0" applyAlignment="0">
      <alignment horizontal="left"/>
    </xf>
    <xf numFmtId="176" fontId="27" fillId="0" borderId="0" applyNumberFormat="0" applyAlignment="0"/>
    <xf numFmtId="176" fontId="28" fillId="0" borderId="0" applyNumberFormat="0" applyAlignment="0"/>
    <xf numFmtId="196" fontId="29" fillId="0" borderId="0" applyFont="0" applyFill="0" applyBorder="0" applyAlignment="0" applyProtection="0"/>
    <xf numFmtId="197" fontId="29" fillId="0" borderId="0" applyFont="0" applyFill="0" applyBorder="0" applyAlignment="0" applyProtection="0"/>
    <xf numFmtId="15" fontId="30" fillId="0" borderId="0"/>
    <xf numFmtId="176" fontId="31" fillId="0" borderId="0" applyNumberFormat="0" applyAlignment="0">
      <alignment horizontal="left"/>
    </xf>
    <xf numFmtId="176" fontId="32" fillId="0" borderId="0" applyNumberFormat="0" applyAlignment="0">
      <alignment horizontal="left"/>
    </xf>
    <xf numFmtId="176" fontId="33" fillId="26" borderId="2"/>
    <xf numFmtId="176" fontId="15" fillId="0" borderId="0" applyFont="0" applyFill="0" applyBorder="0" applyAlignment="0" applyProtection="0"/>
    <xf numFmtId="176" fontId="16" fillId="0" borderId="0">
      <protection locked="0"/>
    </xf>
    <xf numFmtId="198" fontId="34" fillId="0" borderId="0">
      <alignment horizontal="right"/>
    </xf>
    <xf numFmtId="176" fontId="16" fillId="0" borderId="0"/>
    <xf numFmtId="38" fontId="33" fillId="27" borderId="0" applyNumberFormat="0" applyBorder="0" applyAlignment="0" applyProtection="0"/>
    <xf numFmtId="176" fontId="35" fillId="0" borderId="0">
      <alignment horizontal="left"/>
    </xf>
    <xf numFmtId="176" fontId="36" fillId="0" borderId="3" applyNumberFormat="0" applyAlignment="0" applyProtection="0">
      <alignment horizontal="left" vertical="center"/>
    </xf>
    <xf numFmtId="176" fontId="36" fillId="0" borderId="4">
      <alignment horizontal="left" vertical="center"/>
    </xf>
    <xf numFmtId="10" fontId="33" fillId="28" borderId="2" applyNumberFormat="0" applyBorder="0" applyAlignment="0" applyProtection="0"/>
    <xf numFmtId="199" fontId="6" fillId="29" borderId="0"/>
    <xf numFmtId="176" fontId="23" fillId="3" borderId="0" applyNumberFormat="0" applyFont="0" applyBorder="0" applyAlignment="0" applyProtection="0">
      <alignment horizontal="right"/>
    </xf>
    <xf numFmtId="38" fontId="37" fillId="0" borderId="0"/>
    <xf numFmtId="38" fontId="38" fillId="0" borderId="0"/>
    <xf numFmtId="38" fontId="39" fillId="0" borderId="0"/>
    <xf numFmtId="38" fontId="23" fillId="0" borderId="0"/>
    <xf numFmtId="176" fontId="34" fillId="0" borderId="0"/>
    <xf numFmtId="176" fontId="34" fillId="0" borderId="0"/>
    <xf numFmtId="176" fontId="17" fillId="0" borderId="0" applyFont="0" applyFill="0">
      <alignment horizontal="fill"/>
    </xf>
    <xf numFmtId="199" fontId="6" fillId="30" borderId="0"/>
    <xf numFmtId="200" fontId="6" fillId="0" borderId="0" applyFont="0" applyFill="0" applyBorder="0" applyAlignment="0" applyProtection="0"/>
    <xf numFmtId="201" fontId="6" fillId="0" borderId="0" applyFont="0" applyFill="0" applyBorder="0" applyAlignment="0" applyProtection="0"/>
    <xf numFmtId="176" fontId="40" fillId="0" borderId="5"/>
    <xf numFmtId="202" fontId="6" fillId="0" borderId="0" applyFont="0" applyFill="0" applyBorder="0" applyAlignment="0" applyProtection="0"/>
    <xf numFmtId="177" fontId="6" fillId="0" borderId="0" applyFont="0" applyFill="0" applyBorder="0" applyAlignment="0" applyProtection="0"/>
    <xf numFmtId="176" fontId="15" fillId="0" borderId="0"/>
    <xf numFmtId="37" fontId="41" fillId="0" borderId="0"/>
    <xf numFmtId="39" fontId="6" fillId="0" borderId="0"/>
    <xf numFmtId="176" fontId="15" fillId="0" borderId="0"/>
    <xf numFmtId="176" fontId="42" fillId="0" borderId="0"/>
    <xf numFmtId="194" fontId="16" fillId="0" borderId="0" applyFont="0" applyFill="0" applyBorder="0" applyAlignment="0" applyProtection="0"/>
    <xf numFmtId="203" fontId="16" fillId="0" borderId="0" applyFont="0" applyFill="0" applyBorder="0" applyAlignment="0" applyProtection="0"/>
    <xf numFmtId="14" fontId="21" fillId="0" borderId="0">
      <alignment horizontal="center" wrapText="1"/>
      <protection locked="0"/>
    </xf>
    <xf numFmtId="10" fontId="16" fillId="0" borderId="0" applyFont="0" applyFill="0" applyBorder="0" applyAlignment="0" applyProtection="0"/>
    <xf numFmtId="9" fontId="15" fillId="0" borderId="0" applyFont="0" applyFill="0" applyBorder="0" applyAlignment="0" applyProtection="0"/>
    <xf numFmtId="176" fontId="33" fillId="27" borderId="2"/>
    <xf numFmtId="204" fontId="43" fillId="0" borderId="0"/>
    <xf numFmtId="204" fontId="44" fillId="0" borderId="0"/>
    <xf numFmtId="176" fontId="30" fillId="0" borderId="0" applyNumberFormat="0" applyFont="0" applyFill="0" applyBorder="0" applyAlignment="0" applyProtection="0">
      <alignment horizontal="left"/>
    </xf>
    <xf numFmtId="205" fontId="6" fillId="0" borderId="0" applyNumberFormat="0" applyFill="0" applyBorder="0" applyAlignment="0" applyProtection="0">
      <alignment horizontal="left"/>
    </xf>
    <xf numFmtId="176" fontId="45" fillId="0" borderId="0" applyNumberFormat="0" applyFill="0" applyBorder="0" applyAlignment="0" applyProtection="0"/>
    <xf numFmtId="176" fontId="46" fillId="31" borderId="0" applyNumberFormat="0"/>
    <xf numFmtId="176" fontId="47" fillId="0" borderId="2">
      <alignment horizontal="center"/>
    </xf>
    <xf numFmtId="176" fontId="47" fillId="0" borderId="0">
      <alignment horizontal="center" vertical="center"/>
    </xf>
    <xf numFmtId="176" fontId="48" fillId="0" borderId="0" applyNumberFormat="0" applyFill="0">
      <alignment horizontal="left" vertical="center"/>
    </xf>
    <xf numFmtId="176" fontId="40" fillId="0" borderId="0"/>
    <xf numFmtId="40" fontId="49" fillId="0" borderId="0" applyBorder="0">
      <alignment horizontal="right"/>
    </xf>
    <xf numFmtId="9" fontId="6" fillId="0" borderId="0" applyFont="0" applyFill="0" applyBorder="0" applyAlignment="0" applyProtection="0"/>
    <xf numFmtId="0" fontId="75" fillId="0" borderId="6" applyNumberFormat="0" applyFill="0" applyAlignment="0" applyProtection="0">
      <alignment vertical="center"/>
    </xf>
    <xf numFmtId="0" fontId="76" fillId="0" borderId="7" applyNumberFormat="0" applyFill="0" applyAlignment="0" applyProtection="0">
      <alignment vertical="center"/>
    </xf>
    <xf numFmtId="0" fontId="77" fillId="0" borderId="8"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176" fontId="50" fillId="5" borderId="0" applyNumberFormat="0" applyBorder="0" applyAlignment="0" applyProtection="0">
      <alignment vertical="center"/>
    </xf>
    <xf numFmtId="176" fontId="50" fillId="5" borderId="0" applyNumberFormat="0" applyBorder="0" applyAlignment="0" applyProtection="0">
      <alignment vertical="center"/>
    </xf>
    <xf numFmtId="176" fontId="50" fillId="5" borderId="0" applyNumberFormat="0" applyBorder="0" applyAlignment="0" applyProtection="0">
      <alignment vertical="center"/>
    </xf>
    <xf numFmtId="176" fontId="50" fillId="5" borderId="0" applyNumberFormat="0" applyBorder="0" applyAlignment="0" applyProtection="0">
      <alignment vertical="center"/>
    </xf>
    <xf numFmtId="176" fontId="50"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4" borderId="0" applyNumberFormat="0" applyBorder="0" applyAlignment="0" applyProtection="0">
      <alignment vertical="center"/>
    </xf>
    <xf numFmtId="176" fontId="50" fillId="5" borderId="0" applyNumberFormat="0" applyBorder="0" applyAlignment="0" applyProtection="0">
      <alignment vertical="center"/>
    </xf>
    <xf numFmtId="176" fontId="51" fillId="5" borderId="0" applyNumberFormat="0" applyBorder="0" applyAlignment="0" applyProtection="0">
      <alignment vertical="center"/>
    </xf>
    <xf numFmtId="176"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0" borderId="0">
      <alignment vertical="center"/>
    </xf>
    <xf numFmtId="176" fontId="6" fillId="0" borderId="0"/>
    <xf numFmtId="176" fontId="6" fillId="0" borderId="0">
      <alignment vertical="center"/>
    </xf>
    <xf numFmtId="176" fontId="53" fillId="0" borderId="0">
      <alignment vertical="center"/>
    </xf>
    <xf numFmtId="0" fontId="55" fillId="0" borderId="0"/>
    <xf numFmtId="176" fontId="6" fillId="0" borderId="0">
      <alignment vertical="center"/>
    </xf>
    <xf numFmtId="176" fontId="6" fillId="0" borderId="0"/>
    <xf numFmtId="176" fontId="6" fillId="0" borderId="0"/>
    <xf numFmtId="0" fontId="55" fillId="0" borderId="0"/>
    <xf numFmtId="176" fontId="6" fillId="0" borderId="0"/>
    <xf numFmtId="176" fontId="8" fillId="0" borderId="0">
      <alignment vertical="center"/>
    </xf>
    <xf numFmtId="176" fontId="6" fillId="0" borderId="0">
      <alignment vertical="center"/>
    </xf>
    <xf numFmtId="176" fontId="6" fillId="0" borderId="0">
      <alignment vertical="center"/>
    </xf>
    <xf numFmtId="0" fontId="6" fillId="0" borderId="0"/>
    <xf numFmtId="0" fontId="53" fillId="0" borderId="0">
      <alignment vertical="center"/>
    </xf>
    <xf numFmtId="176" fontId="6" fillId="0" borderId="0"/>
    <xf numFmtId="176" fontId="6" fillId="0" borderId="0">
      <alignment vertical="center"/>
    </xf>
    <xf numFmtId="0" fontId="6" fillId="0" borderId="0"/>
    <xf numFmtId="176" fontId="54" fillId="0" borderId="0" applyNumberFormat="0" applyFill="0" applyBorder="0" applyAlignment="0" applyProtection="0"/>
    <xf numFmtId="176" fontId="55" fillId="0" borderId="0" applyFill="0" applyBorder="0" applyAlignment="0"/>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176" fontId="56" fillId="7" borderId="0" applyNumberFormat="0" applyBorder="0" applyAlignment="0" applyProtection="0">
      <alignment vertical="center"/>
    </xf>
    <xf numFmtId="176" fontId="56" fillId="7" borderId="0" applyNumberFormat="0" applyBorder="0" applyAlignment="0" applyProtection="0">
      <alignment vertical="center"/>
    </xf>
    <xf numFmtId="176" fontId="56" fillId="7" borderId="0" applyNumberFormat="0" applyBorder="0" applyAlignment="0" applyProtection="0">
      <alignment vertical="center"/>
    </xf>
    <xf numFmtId="176" fontId="56" fillId="7" borderId="0" applyNumberFormat="0" applyBorder="0" applyAlignment="0" applyProtection="0">
      <alignment vertical="center"/>
    </xf>
    <xf numFmtId="176" fontId="56" fillId="7"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6" borderId="0" applyNumberFormat="0" applyBorder="0" applyAlignment="0" applyProtection="0">
      <alignment vertical="center"/>
    </xf>
    <xf numFmtId="176" fontId="56" fillId="7" borderId="0" applyNumberFormat="0" applyBorder="0" applyAlignment="0" applyProtection="0">
      <alignment vertical="center"/>
    </xf>
    <xf numFmtId="176" fontId="57" fillId="7" borderId="0" applyNumberFormat="0" applyBorder="0" applyAlignment="0" applyProtection="0">
      <alignment vertical="center"/>
    </xf>
    <xf numFmtId="176" fontId="58" fillId="7" borderId="0" applyNumberFormat="0" applyBorder="0" applyAlignment="0" applyProtection="0">
      <alignment vertical="center"/>
    </xf>
    <xf numFmtId="0" fontId="56" fillId="6" borderId="0" applyNumberFormat="0" applyBorder="0" applyAlignment="0" applyProtection="0">
      <alignment vertical="center"/>
    </xf>
    <xf numFmtId="0" fontId="71" fillId="0" borderId="9" applyNumberFormat="0" applyFill="0" applyAlignment="0" applyProtection="0">
      <alignment vertical="center"/>
    </xf>
    <xf numFmtId="0" fontId="79" fillId="32" borderId="10" applyNumberFormat="0" applyAlignment="0" applyProtection="0">
      <alignment vertical="center"/>
    </xf>
    <xf numFmtId="0" fontId="80" fillId="33" borderId="11" applyNumberFormat="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2" applyNumberFormat="0" applyFill="0" applyAlignment="0" applyProtection="0">
      <alignment vertical="center"/>
    </xf>
    <xf numFmtId="206" fontId="8" fillId="0" borderId="0" applyFon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209" fontId="8" fillId="0" borderId="0" applyFont="0" applyFill="0" applyBorder="0" applyAlignment="0" applyProtection="0"/>
    <xf numFmtId="176" fontId="15" fillId="0" borderId="0"/>
    <xf numFmtId="41" fontId="8" fillId="0" borderId="0" applyFont="0" applyFill="0" applyBorder="0" applyAlignment="0" applyProtection="0"/>
    <xf numFmtId="43" fontId="8"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3" fontId="67" fillId="0" borderId="0" applyFont="0" applyFill="0" applyBorder="0" applyAlignment="0" applyProtection="0">
      <alignment vertical="center"/>
    </xf>
    <xf numFmtId="43" fontId="6" fillId="0" borderId="0" applyFont="0" applyFill="0" applyBorder="0" applyAlignment="0" applyProtection="0"/>
    <xf numFmtId="43" fontId="53" fillId="0" borderId="0" applyFont="0" applyFill="0" applyBorder="0" applyAlignment="0" applyProtection="0">
      <alignment vertical="center"/>
    </xf>
    <xf numFmtId="43" fontId="6" fillId="0" borderId="0" applyFont="0" applyFill="0" applyBorder="0" applyAlignment="0" applyProtection="0">
      <alignment vertical="center"/>
    </xf>
    <xf numFmtId="176" fontId="59" fillId="0" borderId="0"/>
    <xf numFmtId="0" fontId="74" fillId="34" borderId="0" applyNumberFormat="0" applyBorder="0" applyAlignment="0" applyProtection="0">
      <alignment vertical="center"/>
    </xf>
    <xf numFmtId="0" fontId="74" fillId="35" borderId="0" applyNumberFormat="0" applyBorder="0" applyAlignment="0" applyProtection="0">
      <alignment vertical="center"/>
    </xf>
    <xf numFmtId="0" fontId="74" fillId="36"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4" fillId="37" borderId="0" applyNumberFormat="0" applyBorder="0" applyAlignment="0" applyProtection="0">
      <alignment vertical="center"/>
    </xf>
    <xf numFmtId="0" fontId="84" fillId="38" borderId="0" applyNumberFormat="0" applyBorder="0" applyAlignment="0" applyProtection="0">
      <alignment vertical="center"/>
    </xf>
    <xf numFmtId="0" fontId="85" fillId="32" borderId="13" applyNumberFormat="0" applyAlignment="0" applyProtection="0">
      <alignment vertical="center"/>
    </xf>
    <xf numFmtId="0" fontId="86" fillId="12" borderId="10" applyNumberFormat="0" applyAlignment="0" applyProtection="0">
      <alignment vertical="center"/>
    </xf>
    <xf numFmtId="176" fontId="60" fillId="0" borderId="0"/>
    <xf numFmtId="176" fontId="61" fillId="0" borderId="0"/>
    <xf numFmtId="176" fontId="17" fillId="0" borderId="0"/>
    <xf numFmtId="176" fontId="16" fillId="0" borderId="0"/>
    <xf numFmtId="0" fontId="6" fillId="39" borderId="14" applyNumberFormat="0" applyFont="0" applyAlignment="0" applyProtection="0">
      <alignment vertical="center"/>
    </xf>
    <xf numFmtId="194" fontId="16" fillId="0" borderId="2" applyNumberFormat="0"/>
    <xf numFmtId="38" fontId="8" fillId="0" borderId="0" applyFont="0" applyFill="0" applyBorder="0" applyAlignment="0" applyProtection="0"/>
    <xf numFmtId="40" fontId="8" fillId="0" borderId="0" applyFont="0" applyFill="0" applyBorder="0" applyAlignment="0" applyProtection="0"/>
    <xf numFmtId="176" fontId="8" fillId="0" borderId="0" applyFont="0" applyFill="0" applyBorder="0" applyAlignment="0" applyProtection="0"/>
    <xf numFmtId="176" fontId="8" fillId="0" borderId="0" applyFont="0" applyFill="0" applyBorder="0" applyAlignment="0" applyProtection="0"/>
    <xf numFmtId="176" fontId="62" fillId="0" borderId="0"/>
    <xf numFmtId="0" fontId="64" fillId="0" borderId="0"/>
    <xf numFmtId="0" fontId="97" fillId="0" borderId="0" applyFont="0" applyFill="0" applyBorder="0" applyAlignment="0" applyProtection="0"/>
    <xf numFmtId="0" fontId="97" fillId="0" borderId="0" applyFont="0" applyFill="0" applyBorder="0" applyAlignment="0" applyProtection="0"/>
    <xf numFmtId="0" fontId="16" fillId="0" borderId="0">
      <protection locked="0"/>
    </xf>
    <xf numFmtId="0" fontId="17" fillId="0" borderId="0"/>
    <xf numFmtId="0" fontId="17"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8"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xf numFmtId="0" fontId="17" fillId="0" borderId="0"/>
    <xf numFmtId="0" fontId="21" fillId="0" borderId="0">
      <alignment horizontal="center" wrapText="1"/>
      <protection locked="0"/>
    </xf>
    <xf numFmtId="0" fontId="22" fillId="0" borderId="0"/>
    <xf numFmtId="0" fontId="23" fillId="0" borderId="0" applyFill="0" applyBorder="0">
      <alignment horizontal="right"/>
    </xf>
    <xf numFmtId="0" fontId="17" fillId="0" borderId="0" applyFill="0" applyBorder="0">
      <alignment horizontal="right"/>
    </xf>
    <xf numFmtId="0" fontId="25" fillId="0" borderId="0" applyNumberFormat="0" applyAlignment="0">
      <alignment horizontal="left"/>
    </xf>
    <xf numFmtId="0" fontId="27" fillId="0" borderId="0" applyNumberFormat="0" applyAlignment="0"/>
    <xf numFmtId="0" fontId="31" fillId="0" borderId="0" applyNumberFormat="0" applyAlignment="0">
      <alignment horizontal="left"/>
    </xf>
    <xf numFmtId="0" fontId="33" fillId="26" borderId="2"/>
    <xf numFmtId="0" fontId="16" fillId="0" borderId="0">
      <protection locked="0"/>
    </xf>
    <xf numFmtId="0" fontId="16" fillId="0" borderId="0"/>
    <xf numFmtId="0" fontId="35" fillId="0" borderId="0">
      <alignment horizontal="left"/>
    </xf>
    <xf numFmtId="0" fontId="36" fillId="0" borderId="3" applyNumberFormat="0" applyAlignment="0" applyProtection="0">
      <alignment horizontal="left" vertical="center"/>
    </xf>
    <xf numFmtId="0" fontId="36" fillId="0" borderId="4">
      <alignment horizontal="left" vertical="center"/>
    </xf>
    <xf numFmtId="199" fontId="64" fillId="29" borderId="0"/>
    <xf numFmtId="0" fontId="23" fillId="3" borderId="0" applyNumberFormat="0" applyFont="0" applyBorder="0" applyAlignment="0" applyProtection="0">
      <alignment horizontal="right"/>
    </xf>
    <xf numFmtId="0" fontId="34" fillId="0" borderId="0"/>
    <xf numFmtId="0" fontId="34" fillId="0" borderId="0"/>
    <xf numFmtId="0" fontId="17" fillId="0" borderId="0" applyFont="0" applyFill="0">
      <alignment horizontal="fill"/>
    </xf>
    <xf numFmtId="199" fontId="64" fillId="30" borderId="0"/>
    <xf numFmtId="0" fontId="40" fillId="0" borderId="5"/>
    <xf numFmtId="0" fontId="15" fillId="0" borderId="0"/>
    <xf numFmtId="39" fontId="64" fillId="0" borderId="0"/>
    <xf numFmtId="0" fontId="33" fillId="27" borderId="2"/>
    <xf numFmtId="0" fontId="30" fillId="0" borderId="0" applyNumberFormat="0" applyFont="0" applyFill="0" applyBorder="0" applyAlignment="0" applyProtection="0">
      <alignment horizontal="left"/>
    </xf>
    <xf numFmtId="205" fontId="64" fillId="0" borderId="0" applyNumberFormat="0" applyFill="0" applyBorder="0" applyAlignment="0" applyProtection="0">
      <alignment horizontal="left"/>
    </xf>
    <xf numFmtId="0" fontId="46" fillId="31" borderId="0" applyNumberFormat="0"/>
    <xf numFmtId="0" fontId="47" fillId="0" borderId="2">
      <alignment horizontal="center"/>
    </xf>
    <xf numFmtId="0" fontId="47" fillId="0" borderId="0">
      <alignment horizontal="center" vertical="center"/>
    </xf>
    <xf numFmtId="0" fontId="48" fillId="0" borderId="0" applyNumberFormat="0" applyFill="0">
      <alignment horizontal="left" vertical="center"/>
    </xf>
    <xf numFmtId="0" fontId="40" fillId="0" borderId="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1" fillId="5" borderId="0" applyNumberFormat="0" applyBorder="0" applyAlignment="0" applyProtection="0">
      <alignment vertical="center"/>
    </xf>
    <xf numFmtId="0" fontId="52" fillId="5" borderId="0" applyNumberFormat="0" applyBorder="0" applyAlignment="0" applyProtection="0">
      <alignment vertical="center"/>
    </xf>
    <xf numFmtId="0" fontId="64" fillId="0" borderId="0">
      <alignment vertical="center"/>
    </xf>
    <xf numFmtId="0" fontId="64" fillId="0" borderId="0">
      <alignment vertical="center"/>
    </xf>
    <xf numFmtId="0" fontId="53" fillId="0" borderId="0">
      <alignment vertical="center"/>
    </xf>
    <xf numFmtId="0" fontId="64" fillId="0" borderId="0"/>
    <xf numFmtId="0" fontId="64" fillId="0" borderId="0"/>
    <xf numFmtId="0" fontId="64" fillId="0" borderId="0"/>
    <xf numFmtId="0" fontId="94" fillId="0" borderId="0">
      <alignment vertical="center"/>
    </xf>
    <xf numFmtId="0" fontId="64" fillId="0" borderId="0">
      <alignment vertical="center"/>
    </xf>
    <xf numFmtId="0" fontId="64" fillId="0" borderId="0">
      <alignment vertical="center"/>
    </xf>
    <xf numFmtId="0" fontId="53" fillId="0" borderId="0">
      <alignment vertical="center"/>
    </xf>
    <xf numFmtId="0" fontId="64" fillId="0" borderId="0"/>
    <xf numFmtId="0" fontId="55" fillId="0" borderId="0" applyFill="0" applyBorder="0" applyAlignment="0"/>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7" fillId="7" borderId="0" applyNumberFormat="0" applyBorder="0" applyAlignment="0" applyProtection="0">
      <alignment vertical="center"/>
    </xf>
    <xf numFmtId="0" fontId="58" fillId="7" borderId="0" applyNumberFormat="0" applyBorder="0" applyAlignment="0" applyProtection="0">
      <alignment vertical="center"/>
    </xf>
    <xf numFmtId="43" fontId="64" fillId="0" borderId="0" applyFont="0" applyFill="0" applyBorder="0" applyAlignment="0" applyProtection="0"/>
    <xf numFmtId="0" fontId="60" fillId="0" borderId="0"/>
    <xf numFmtId="0" fontId="17" fillId="0" borderId="0"/>
    <xf numFmtId="43" fontId="64" fillId="0" borderId="0" applyFont="0" applyFill="0" applyBorder="0" applyAlignment="0" applyProtection="0">
      <alignment vertical="center"/>
    </xf>
    <xf numFmtId="0" fontId="16" fillId="0" borderId="0"/>
    <xf numFmtId="43" fontId="64" fillId="0" borderId="0" applyFont="0" applyFill="0" applyBorder="0" applyAlignment="0" applyProtection="0">
      <alignment vertical="center"/>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2"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3"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4"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5"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6"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7"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3"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7"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9"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53" fillId="21" borderId="0" applyNumberFormat="0" applyBorder="0" applyAlignment="0" applyProtection="0">
      <alignment vertical="center"/>
    </xf>
    <xf numFmtId="0" fontId="74" fillId="22" borderId="0" applyNumberFormat="0" applyBorder="0" applyAlignment="0" applyProtection="0">
      <alignment vertical="center"/>
    </xf>
    <xf numFmtId="0" fontId="74" fillId="22" borderId="0" applyNumberFormat="0" applyBorder="0" applyAlignment="0" applyProtection="0">
      <alignment vertical="center"/>
    </xf>
    <xf numFmtId="0" fontId="74" fillId="2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16" borderId="0" applyNumberFormat="0" applyBorder="0" applyAlignment="0" applyProtection="0">
      <alignment vertical="center"/>
    </xf>
    <xf numFmtId="0" fontId="74" fillId="16"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4" fillId="18" borderId="0" applyNumberFormat="0" applyBorder="0" applyAlignment="0" applyProtection="0">
      <alignment vertical="center"/>
    </xf>
    <xf numFmtId="0" fontId="74" fillId="18" borderId="0" applyNumberFormat="0" applyBorder="0" applyAlignment="0" applyProtection="0">
      <alignment vertical="center"/>
    </xf>
    <xf numFmtId="0" fontId="74" fillId="18"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23" borderId="0" applyNumberFormat="0" applyBorder="0" applyAlignment="0" applyProtection="0">
      <alignment vertical="center"/>
    </xf>
    <xf numFmtId="0" fontId="74" fillId="23" borderId="0" applyNumberFormat="0" applyBorder="0" applyAlignment="0" applyProtection="0">
      <alignment vertical="center"/>
    </xf>
    <xf numFmtId="0" fontId="74" fillId="2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24" borderId="0" applyNumberFormat="0" applyBorder="0" applyAlignment="0" applyProtection="0">
      <alignment vertical="center"/>
    </xf>
    <xf numFmtId="0" fontId="74" fillId="24" borderId="0" applyNumberFormat="0" applyBorder="0" applyAlignment="0" applyProtection="0">
      <alignment vertical="center"/>
    </xf>
    <xf numFmtId="0" fontId="74" fillId="2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2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4" fillId="45" borderId="0" applyNumberFormat="0" applyBorder="0" applyAlignment="0" applyProtection="0">
      <alignment vertical="center"/>
    </xf>
    <xf numFmtId="0" fontId="75" fillId="0" borderId="6" applyNumberFormat="0" applyFill="0" applyAlignment="0" applyProtection="0">
      <alignment vertical="center"/>
    </xf>
    <xf numFmtId="0" fontId="75" fillId="0" borderId="6" applyNumberFormat="0" applyFill="0" applyAlignment="0" applyProtection="0">
      <alignment vertical="center"/>
    </xf>
    <xf numFmtId="0" fontId="75" fillId="0" borderId="6" applyNumberFormat="0" applyFill="0" applyAlignment="0" applyProtection="0">
      <alignment vertical="center"/>
    </xf>
    <xf numFmtId="0" fontId="75" fillId="0" borderId="6" applyNumberFormat="0" applyFill="0" applyAlignment="0" applyProtection="0">
      <alignment vertical="center"/>
    </xf>
    <xf numFmtId="0" fontId="75" fillId="0" borderId="6"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6" fillId="0" borderId="7" applyNumberFormat="0" applyFill="0" applyAlignment="0" applyProtection="0">
      <alignment vertical="center"/>
    </xf>
    <xf numFmtId="0" fontId="77" fillId="0" borderId="8" applyNumberFormat="0" applyFill="0" applyAlignment="0" applyProtection="0">
      <alignment vertical="center"/>
    </xf>
    <xf numFmtId="0" fontId="77" fillId="0" borderId="8" applyNumberFormat="0" applyFill="0" applyAlignment="0" applyProtection="0">
      <alignment vertical="center"/>
    </xf>
    <xf numFmtId="0" fontId="77" fillId="0" borderId="8" applyNumberFormat="0" applyFill="0" applyAlignment="0" applyProtection="0">
      <alignment vertical="center"/>
    </xf>
    <xf numFmtId="0" fontId="77" fillId="0" borderId="8" applyNumberFormat="0" applyFill="0" applyAlignment="0" applyProtection="0">
      <alignment vertical="center"/>
    </xf>
    <xf numFmtId="0" fontId="77" fillId="0" borderId="8" applyNumberFormat="0" applyFill="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8" borderId="0" applyNumberFormat="0" applyBorder="0" applyAlignment="0" applyProtection="0">
      <alignment vertical="center"/>
    </xf>
    <xf numFmtId="0" fontId="50" fillId="8"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4" fillId="0" borderId="0"/>
    <xf numFmtId="0" fontId="100"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4" fillId="0" borderId="0">
      <alignment vertical="center"/>
    </xf>
    <xf numFmtId="0" fontId="64" fillId="0" borderId="0"/>
    <xf numFmtId="0" fontId="64" fillId="0" borderId="0">
      <alignment vertical="center"/>
    </xf>
    <xf numFmtId="0" fontId="99"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99" fillId="0" borderId="0"/>
    <xf numFmtId="0" fontId="99" fillId="0" borderId="0"/>
    <xf numFmtId="0" fontId="99" fillId="0" borderId="0"/>
    <xf numFmtId="0" fontId="6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6" fillId="0" borderId="0"/>
    <xf numFmtId="0" fontId="55" fillId="0" borderId="0"/>
    <xf numFmtId="0" fontId="55" fillId="0" borderId="0"/>
    <xf numFmtId="0" fontId="55" fillId="0" borderId="0"/>
    <xf numFmtId="0" fontId="55" fillId="0" borderId="0"/>
    <xf numFmtId="0" fontId="99" fillId="0" borderId="0"/>
    <xf numFmtId="0" fontId="55" fillId="0" borderId="0"/>
    <xf numFmtId="0" fontId="55" fillId="0" borderId="0"/>
    <xf numFmtId="0" fontId="55" fillId="0" borderId="0"/>
    <xf numFmtId="0" fontId="94" fillId="0" borderId="0" applyFont="0" applyAlignment="0">
      <alignment vertical="center"/>
    </xf>
    <xf numFmtId="0" fontId="64" fillId="0" borderId="0"/>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10" borderId="0" applyNumberFormat="0" applyBorder="0" applyAlignment="0" applyProtection="0">
      <alignment vertical="center"/>
    </xf>
    <xf numFmtId="0" fontId="56" fillId="10"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1" fillId="0" borderId="9" applyNumberFormat="0" applyFill="0" applyAlignment="0" applyProtection="0">
      <alignment vertical="center"/>
    </xf>
    <xf numFmtId="0" fontId="79" fillId="32" borderId="10" applyNumberFormat="0" applyAlignment="0" applyProtection="0">
      <alignment vertical="center"/>
    </xf>
    <xf numFmtId="0" fontId="79" fillId="32" borderId="10" applyNumberFormat="0" applyAlignment="0" applyProtection="0">
      <alignment vertical="center"/>
    </xf>
    <xf numFmtId="0" fontId="79" fillId="32" borderId="10" applyNumberFormat="0" applyAlignment="0" applyProtection="0">
      <alignment vertical="center"/>
    </xf>
    <xf numFmtId="0" fontId="79" fillId="27" borderId="10" applyNumberFormat="0" applyAlignment="0" applyProtection="0">
      <alignment vertical="center"/>
    </xf>
    <xf numFmtId="0" fontId="79" fillId="27" borderId="10" applyNumberFormat="0" applyAlignment="0" applyProtection="0">
      <alignment vertical="center"/>
    </xf>
    <xf numFmtId="0" fontId="79" fillId="27" borderId="10" applyNumberFormat="0" applyAlignment="0" applyProtection="0">
      <alignment vertical="center"/>
    </xf>
    <xf numFmtId="0" fontId="79" fillId="27" borderId="10" applyNumberFormat="0" applyAlignment="0" applyProtection="0">
      <alignment vertical="center"/>
    </xf>
    <xf numFmtId="0" fontId="79" fillId="27" borderId="10" applyNumberFormat="0" applyAlignment="0" applyProtection="0">
      <alignment vertical="center"/>
    </xf>
    <xf numFmtId="0" fontId="79" fillId="27" borderId="10" applyNumberFormat="0" applyAlignment="0" applyProtection="0">
      <alignment vertical="center"/>
    </xf>
    <xf numFmtId="0" fontId="80" fillId="33" borderId="11" applyNumberFormat="0" applyAlignment="0" applyProtection="0">
      <alignment vertical="center"/>
    </xf>
    <xf numFmtId="0" fontId="80" fillId="33" borderId="11" applyNumberFormat="0" applyAlignment="0" applyProtection="0">
      <alignment vertical="center"/>
    </xf>
    <xf numFmtId="0" fontId="80" fillId="33" borderId="11" applyNumberFormat="0" applyAlignment="0" applyProtection="0">
      <alignment vertical="center"/>
    </xf>
    <xf numFmtId="0" fontId="80" fillId="40" borderId="11" applyNumberFormat="0" applyAlignment="0" applyProtection="0">
      <alignment vertical="center"/>
    </xf>
    <xf numFmtId="0" fontId="80" fillId="40" borderId="11" applyNumberFormat="0" applyAlignment="0" applyProtection="0">
      <alignment vertical="center"/>
    </xf>
    <xf numFmtId="0" fontId="80" fillId="40" borderId="11" applyNumberFormat="0" applyAlignment="0" applyProtection="0">
      <alignment vertical="center"/>
    </xf>
    <xf numFmtId="0" fontId="80" fillId="40" borderId="11" applyNumberFormat="0" applyAlignment="0" applyProtection="0">
      <alignment vertical="center"/>
    </xf>
    <xf numFmtId="0" fontId="80" fillId="40" borderId="11" applyNumberFormat="0" applyAlignment="0" applyProtection="0">
      <alignment vertical="center"/>
    </xf>
    <xf numFmtId="0" fontId="80" fillId="40" borderId="11" applyNumberFormat="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2" applyNumberFormat="0" applyFill="0" applyAlignment="0" applyProtection="0">
      <alignment vertical="center"/>
    </xf>
    <xf numFmtId="0" fontId="83" fillId="0" borderId="12" applyNumberFormat="0" applyFill="0" applyAlignment="0" applyProtection="0">
      <alignment vertical="center"/>
    </xf>
    <xf numFmtId="0" fontId="83" fillId="0" borderId="12" applyNumberFormat="0" applyFill="0" applyAlignment="0" applyProtection="0">
      <alignment vertical="center"/>
    </xf>
    <xf numFmtId="0" fontId="83" fillId="0" borderId="12" applyNumberFormat="0" applyFill="0" applyAlignment="0" applyProtection="0">
      <alignment vertical="center"/>
    </xf>
    <xf numFmtId="0" fontId="83" fillId="0" borderId="12" applyNumberFormat="0" applyFill="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53" fillId="0" borderId="0" applyFont="0" applyFill="0" applyBorder="0" applyAlignment="0" applyProtection="0">
      <alignment vertical="center"/>
    </xf>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1" fontId="64" fillId="0" borderId="0" applyFont="0" applyFill="0" applyBorder="0" applyAlignment="0" applyProtection="0"/>
    <xf numFmtId="0" fontId="74" fillId="34" borderId="0" applyNumberFormat="0" applyBorder="0" applyAlignment="0" applyProtection="0">
      <alignment vertical="center"/>
    </xf>
    <xf numFmtId="0" fontId="74" fillId="34" borderId="0" applyNumberFormat="0" applyBorder="0" applyAlignment="0" applyProtection="0">
      <alignment vertical="center"/>
    </xf>
    <xf numFmtId="0" fontId="74" fillId="34"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47" borderId="0" applyNumberFormat="0" applyBorder="0" applyAlignment="0" applyProtection="0">
      <alignment vertical="center"/>
    </xf>
    <xf numFmtId="0" fontId="74" fillId="35" borderId="0" applyNumberFormat="0" applyBorder="0" applyAlignment="0" applyProtection="0">
      <alignment vertical="center"/>
    </xf>
    <xf numFmtId="0" fontId="74" fillId="35" borderId="0" applyNumberFormat="0" applyBorder="0" applyAlignment="0" applyProtection="0">
      <alignment vertical="center"/>
    </xf>
    <xf numFmtId="0" fontId="74" fillId="35"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48" borderId="0" applyNumberFormat="0" applyBorder="0" applyAlignment="0" applyProtection="0">
      <alignment vertical="center"/>
    </xf>
    <xf numFmtId="0" fontId="74" fillId="36" borderId="0" applyNumberFormat="0" applyBorder="0" applyAlignment="0" applyProtection="0">
      <alignment vertical="center"/>
    </xf>
    <xf numFmtId="0" fontId="74" fillId="36" borderId="0" applyNumberFormat="0" applyBorder="0" applyAlignment="0" applyProtection="0">
      <alignment vertical="center"/>
    </xf>
    <xf numFmtId="0" fontId="74" fillId="36"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49" borderId="0" applyNumberFormat="0" applyBorder="0" applyAlignment="0" applyProtection="0">
      <alignment vertical="center"/>
    </xf>
    <xf numFmtId="0" fontId="74" fillId="23" borderId="0" applyNumberFormat="0" applyBorder="0" applyAlignment="0" applyProtection="0">
      <alignment vertical="center"/>
    </xf>
    <xf numFmtId="0" fontId="74" fillId="23" borderId="0" applyNumberFormat="0" applyBorder="0" applyAlignment="0" applyProtection="0">
      <alignment vertical="center"/>
    </xf>
    <xf numFmtId="0" fontId="74" fillId="2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43" borderId="0" applyNumberFormat="0" applyBorder="0" applyAlignment="0" applyProtection="0">
      <alignment vertical="center"/>
    </xf>
    <xf numFmtId="0" fontId="74" fillId="24" borderId="0" applyNumberFormat="0" applyBorder="0" applyAlignment="0" applyProtection="0">
      <alignment vertical="center"/>
    </xf>
    <xf numFmtId="0" fontId="74" fillId="24" borderId="0" applyNumberFormat="0" applyBorder="0" applyAlignment="0" applyProtection="0">
      <alignment vertical="center"/>
    </xf>
    <xf numFmtId="0" fontId="74" fillId="2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44" borderId="0" applyNumberFormat="0" applyBorder="0" applyAlignment="0" applyProtection="0">
      <alignment vertical="center"/>
    </xf>
    <xf numFmtId="0" fontId="74" fillId="37" borderId="0" applyNumberFormat="0" applyBorder="0" applyAlignment="0" applyProtection="0">
      <alignment vertical="center"/>
    </xf>
    <xf numFmtId="0" fontId="74" fillId="37" borderId="0" applyNumberFormat="0" applyBorder="0" applyAlignment="0" applyProtection="0">
      <alignment vertical="center"/>
    </xf>
    <xf numFmtId="0" fontId="74" fillId="37"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74" fillId="50"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38"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4" fillId="51" borderId="0" applyNumberFormat="0" applyBorder="0" applyAlignment="0" applyProtection="0">
      <alignment vertical="center"/>
    </xf>
    <xf numFmtId="0" fontId="85" fillId="32" borderId="13" applyNumberFormat="0" applyAlignment="0" applyProtection="0">
      <alignment vertical="center"/>
    </xf>
    <xf numFmtId="0" fontId="85" fillId="32" borderId="13" applyNumberFormat="0" applyAlignment="0" applyProtection="0">
      <alignment vertical="center"/>
    </xf>
    <xf numFmtId="0" fontId="85" fillId="32" borderId="13" applyNumberFormat="0" applyAlignment="0" applyProtection="0">
      <alignment vertical="center"/>
    </xf>
    <xf numFmtId="0" fontId="85" fillId="27" borderId="13" applyNumberFormat="0" applyAlignment="0" applyProtection="0">
      <alignment vertical="center"/>
    </xf>
    <xf numFmtId="0" fontId="85" fillId="27" borderId="13" applyNumberFormat="0" applyAlignment="0" applyProtection="0">
      <alignment vertical="center"/>
    </xf>
    <xf numFmtId="0" fontId="85" fillId="27" borderId="13" applyNumberFormat="0" applyAlignment="0" applyProtection="0">
      <alignment vertical="center"/>
    </xf>
    <xf numFmtId="0" fontId="85" fillId="27" borderId="13" applyNumberFormat="0" applyAlignment="0" applyProtection="0">
      <alignment vertical="center"/>
    </xf>
    <xf numFmtId="0" fontId="85" fillId="27" borderId="13" applyNumberFormat="0" applyAlignment="0" applyProtection="0">
      <alignment vertical="center"/>
    </xf>
    <xf numFmtId="0" fontId="85" fillId="27" borderId="13" applyNumberFormat="0" applyAlignment="0" applyProtection="0">
      <alignment vertical="center"/>
    </xf>
    <xf numFmtId="0" fontId="86" fillId="12" borderId="10" applyNumberFormat="0" applyAlignment="0" applyProtection="0">
      <alignment vertical="center"/>
    </xf>
    <xf numFmtId="0" fontId="86" fillId="12" borderId="10" applyNumberFormat="0" applyAlignment="0" applyProtection="0">
      <alignment vertical="center"/>
    </xf>
    <xf numFmtId="0" fontId="86" fillId="12" borderId="10" applyNumberFormat="0" applyAlignment="0" applyProtection="0">
      <alignment vertical="center"/>
    </xf>
    <xf numFmtId="0" fontId="86" fillId="13" borderId="10" applyNumberFormat="0" applyAlignment="0" applyProtection="0">
      <alignment vertical="center"/>
    </xf>
    <xf numFmtId="0" fontId="86" fillId="13" borderId="10" applyNumberFormat="0" applyAlignment="0" applyProtection="0">
      <alignment vertical="center"/>
    </xf>
    <xf numFmtId="0" fontId="86" fillId="13" borderId="10" applyNumberFormat="0" applyAlignment="0" applyProtection="0">
      <alignment vertical="center"/>
    </xf>
    <xf numFmtId="0" fontId="86" fillId="13" borderId="10" applyNumberFormat="0" applyAlignment="0" applyProtection="0">
      <alignment vertical="center"/>
    </xf>
    <xf numFmtId="0" fontId="86" fillId="13" borderId="10" applyNumberFormat="0" applyAlignment="0" applyProtection="0">
      <alignment vertical="center"/>
    </xf>
    <xf numFmtId="0" fontId="86" fillId="13" borderId="10" applyNumberForma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39"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64" fillId="52" borderId="14" applyNumberFormat="0" applyFont="0" applyAlignment="0" applyProtection="0">
      <alignment vertical="center"/>
    </xf>
    <xf numFmtId="0" fontId="97" fillId="0" borderId="0" applyFont="0" applyFill="0" applyBorder="0" applyAlignment="0" applyProtection="0"/>
    <xf numFmtId="0" fontId="17" fillId="0" borderId="0"/>
    <xf numFmtId="0" fontId="55" fillId="0" borderId="0"/>
    <xf numFmtId="0" fontId="55" fillId="0" borderId="0"/>
    <xf numFmtId="0" fontId="55" fillId="0" borderId="0"/>
    <xf numFmtId="0" fontId="64" fillId="0" borderId="0"/>
    <xf numFmtId="0" fontId="64" fillId="0" borderId="0"/>
    <xf numFmtId="0" fontId="5" fillId="0" borderId="0">
      <alignment vertical="center"/>
    </xf>
    <xf numFmtId="43" fontId="5" fillId="0" borderId="0" applyFont="0" applyFill="0" applyBorder="0" applyAlignment="0" applyProtection="0">
      <alignment vertical="center"/>
    </xf>
    <xf numFmtId="0" fontId="101" fillId="0" borderId="0"/>
    <xf numFmtId="43" fontId="6" fillId="0" borderId="0" applyFont="0" applyFill="0" applyBorder="0" applyAlignment="0" applyProtection="0">
      <alignment vertical="center"/>
    </xf>
    <xf numFmtId="0" fontId="101" fillId="0" borderId="0"/>
    <xf numFmtId="0" fontId="102" fillId="0" borderId="0"/>
    <xf numFmtId="176" fontId="97" fillId="0" borderId="0" applyFont="0" applyFill="0" applyBorder="0" applyAlignment="0" applyProtection="0"/>
    <xf numFmtId="176" fontId="97" fillId="0" borderId="0" applyFont="0" applyFill="0" applyBorder="0" applyAlignment="0" applyProtection="0"/>
    <xf numFmtId="176" fontId="97" fillId="0" borderId="0" applyFont="0" applyFill="0" applyBorder="0" applyAlignment="0" applyProtection="0"/>
    <xf numFmtId="176" fontId="104" fillId="0" borderId="0" applyNumberFormat="0" applyAlignment="0">
      <alignment horizontal="left"/>
    </xf>
    <xf numFmtId="176" fontId="25" fillId="0" borderId="0" applyNumberFormat="0" applyAlignment="0">
      <alignment horizontal="left"/>
    </xf>
    <xf numFmtId="176" fontId="105" fillId="0" borderId="0" applyNumberFormat="0" applyAlignment="0"/>
    <xf numFmtId="176" fontId="27" fillId="0" borderId="0" applyNumberFormat="0" applyAlignment="0"/>
    <xf numFmtId="176" fontId="106" fillId="0" borderId="0" applyNumberFormat="0" applyAlignment="0">
      <alignment horizontal="left"/>
    </xf>
    <xf numFmtId="176" fontId="31" fillId="0" borderId="0" applyNumberFormat="0" applyAlignment="0">
      <alignment horizontal="left"/>
    </xf>
    <xf numFmtId="204" fontId="107" fillId="0" borderId="0"/>
    <xf numFmtId="204" fontId="43" fillId="0" borderId="0"/>
    <xf numFmtId="176" fontId="108" fillId="0" borderId="0"/>
    <xf numFmtId="176" fontId="60" fillId="0" borderId="0"/>
    <xf numFmtId="176" fontId="97" fillId="0" borderId="0" applyFont="0" applyFill="0" applyBorder="0" applyAlignment="0" applyProtection="0"/>
    <xf numFmtId="0" fontId="6" fillId="0" borderId="0"/>
    <xf numFmtId="0" fontId="53" fillId="2" borderId="0" applyNumberFormat="0" applyBorder="0" applyAlignment="0" applyProtection="0">
      <alignment vertical="center"/>
    </xf>
    <xf numFmtId="0" fontId="53" fillId="4" borderId="0" applyNumberFormat="0" applyBorder="0" applyAlignment="0" applyProtection="0">
      <alignment vertical="center"/>
    </xf>
    <xf numFmtId="0" fontId="53" fillId="6" borderId="0" applyNumberFormat="0" applyBorder="0" applyAlignment="0" applyProtection="0">
      <alignment vertical="center"/>
    </xf>
    <xf numFmtId="0" fontId="53" fillId="8" borderId="0" applyNumberFormat="0" applyBorder="0" applyAlignment="0" applyProtection="0">
      <alignment vertical="center"/>
    </xf>
    <xf numFmtId="0" fontId="53" fillId="10" borderId="0" applyNumberFormat="0" applyBorder="0" applyAlignment="0" applyProtection="0">
      <alignment vertical="center"/>
    </xf>
    <xf numFmtId="0" fontId="53" fillId="12" borderId="0" applyNumberFormat="0" applyBorder="0" applyAlignment="0" applyProtection="0">
      <alignment vertical="center"/>
    </xf>
    <xf numFmtId="0" fontId="53" fillId="14" borderId="0" applyNumberFormat="0" applyBorder="0" applyAlignment="0" applyProtection="0">
      <alignment vertical="center"/>
    </xf>
    <xf numFmtId="0" fontId="53" fillId="16" borderId="0" applyNumberFormat="0" applyBorder="0" applyAlignment="0" applyProtection="0">
      <alignment vertical="center"/>
    </xf>
    <xf numFmtId="0" fontId="53" fillId="18" borderId="0" applyNumberFormat="0" applyBorder="0" applyAlignment="0" applyProtection="0">
      <alignment vertical="center"/>
    </xf>
    <xf numFmtId="0" fontId="53" fillId="8" borderId="0" applyNumberFormat="0" applyBorder="0" applyAlignment="0" applyProtection="0">
      <alignment vertical="center"/>
    </xf>
    <xf numFmtId="0" fontId="53" fillId="14" borderId="0" applyNumberFormat="0" applyBorder="0" applyAlignment="0" applyProtection="0">
      <alignment vertical="center"/>
    </xf>
    <xf numFmtId="0" fontId="53" fillId="20" borderId="0" applyNumberFormat="0" applyBorder="0" applyAlignment="0" applyProtection="0">
      <alignment vertical="center"/>
    </xf>
    <xf numFmtId="0" fontId="55" fillId="0" borderId="0"/>
    <xf numFmtId="0" fontId="55" fillId="0" borderId="0"/>
    <xf numFmtId="0" fontId="6" fillId="0" borderId="0"/>
    <xf numFmtId="199" fontId="6" fillId="29" borderId="0"/>
    <xf numFmtId="199" fontId="6" fillId="30" borderId="0"/>
    <xf numFmtId="39" fontId="6" fillId="0" borderId="0"/>
    <xf numFmtId="205" fontId="6" fillId="0" borderId="0" applyNumberFormat="0" applyFill="0" applyBorder="0" applyAlignment="0" applyProtection="0">
      <alignment horizontal="left"/>
    </xf>
    <xf numFmtId="0" fontId="6" fillId="0" borderId="0">
      <alignment vertical="center"/>
    </xf>
    <xf numFmtId="0" fontId="6" fillId="0" borderId="0">
      <alignment vertical="center"/>
    </xf>
    <xf numFmtId="0" fontId="6" fillId="0" borderId="0"/>
    <xf numFmtId="0" fontId="6" fillId="0" borderId="0"/>
    <xf numFmtId="0" fontId="6" fillId="0" borderId="0"/>
    <xf numFmtId="0" fontId="8"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Font="0" applyAlignment="0">
      <alignment vertical="center"/>
    </xf>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39"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52" borderId="14" applyNumberFormat="0" applyFont="0" applyAlignment="0" applyProtection="0">
      <alignment vertical="center"/>
    </xf>
    <xf numFmtId="0" fontId="6" fillId="0" borderId="0"/>
    <xf numFmtId="0" fontId="6" fillId="0" borderId="0"/>
    <xf numFmtId="0" fontId="4" fillId="0" borderId="0">
      <alignment vertical="center"/>
    </xf>
    <xf numFmtId="43" fontId="4" fillId="0" borderId="0" applyFont="0" applyFill="0" applyBorder="0" applyAlignment="0" applyProtection="0">
      <alignment vertical="center"/>
    </xf>
    <xf numFmtId="0" fontId="79" fillId="27" borderId="10" applyNumberFormat="0" applyAlignment="0" applyProtection="0">
      <alignment vertical="center"/>
    </xf>
    <xf numFmtId="0" fontId="56" fillId="7" borderId="0" applyNumberFormat="0" applyBorder="0" applyAlignment="0" applyProtection="0">
      <alignment vertical="center"/>
    </xf>
    <xf numFmtId="0" fontId="53" fillId="0" borderId="0">
      <alignment vertical="center"/>
    </xf>
    <xf numFmtId="9" fontId="6" fillId="0" borderId="0" applyFont="0" applyFill="0" applyBorder="0" applyAlignment="0" applyProtection="0">
      <alignment vertical="center"/>
    </xf>
    <xf numFmtId="0" fontId="53" fillId="11" borderId="0" applyNumberFormat="0" applyBorder="0" applyAlignment="0" applyProtection="0">
      <alignment vertical="center"/>
    </xf>
    <xf numFmtId="0" fontId="53" fillId="5" borderId="0" applyNumberFormat="0" applyBorder="0" applyAlignment="0" applyProtection="0">
      <alignment vertical="center"/>
    </xf>
    <xf numFmtId="0" fontId="56" fillId="7" borderId="0" applyNumberFormat="0" applyBorder="0" applyAlignment="0" applyProtection="0">
      <alignment vertical="center"/>
    </xf>
    <xf numFmtId="0" fontId="53" fillId="7" borderId="0" applyNumberFormat="0" applyBorder="0" applyAlignment="0" applyProtection="0">
      <alignment vertical="center"/>
    </xf>
    <xf numFmtId="0" fontId="53" fillId="13" borderId="0" applyNumberFormat="0" applyBorder="0" applyAlignment="0" applyProtection="0">
      <alignment vertical="center"/>
    </xf>
    <xf numFmtId="0" fontId="85" fillId="27" borderId="13" applyNumberFormat="0" applyAlignment="0" applyProtection="0">
      <alignment vertical="center"/>
    </xf>
    <xf numFmtId="203" fontId="6" fillId="0" borderId="0" applyFont="0" applyFill="0" applyBorder="0" applyAlignment="0" applyProtection="0"/>
    <xf numFmtId="203" fontId="6" fillId="0" borderId="0" applyFont="0" applyFill="0" applyBorder="0" applyAlignment="0" applyProtection="0"/>
    <xf numFmtId="0" fontId="53" fillId="3" borderId="0" applyNumberFormat="0" applyBorder="0" applyAlignment="0" applyProtection="0">
      <alignment vertical="center"/>
    </xf>
    <xf numFmtId="0" fontId="84" fillId="51" borderId="0" applyNumberFormat="0" applyBorder="0" applyAlignment="0" applyProtection="0">
      <alignment vertical="center"/>
    </xf>
    <xf numFmtId="0" fontId="16" fillId="0" borderId="0"/>
    <xf numFmtId="0" fontId="53" fillId="0" borderId="0">
      <alignment vertical="center"/>
    </xf>
    <xf numFmtId="0" fontId="53" fillId="9" borderId="0" applyNumberFormat="0" applyBorder="0" applyAlignment="0" applyProtection="0">
      <alignment vertical="center"/>
    </xf>
    <xf numFmtId="0" fontId="53" fillId="15" borderId="0" applyNumberFormat="0" applyBorder="0" applyAlignment="0" applyProtection="0">
      <alignment vertical="center"/>
    </xf>
    <xf numFmtId="0" fontId="53" fillId="17" borderId="0" applyNumberFormat="0" applyBorder="0" applyAlignment="0" applyProtection="0">
      <alignment vertical="center"/>
    </xf>
    <xf numFmtId="0" fontId="53" fillId="19" borderId="0" applyNumberFormat="0" applyBorder="0" applyAlignment="0" applyProtection="0">
      <alignment vertical="center"/>
    </xf>
    <xf numFmtId="0" fontId="53" fillId="9" borderId="0" applyNumberFormat="0" applyBorder="0" applyAlignment="0" applyProtection="0">
      <alignment vertical="center"/>
    </xf>
    <xf numFmtId="0" fontId="53" fillId="15" borderId="0" applyNumberFormat="0" applyBorder="0" applyAlignment="0" applyProtection="0">
      <alignment vertical="center"/>
    </xf>
    <xf numFmtId="0" fontId="53" fillId="21" borderId="0" applyNumberFormat="0" applyBorder="0" applyAlignment="0" applyProtection="0">
      <alignment vertical="center"/>
    </xf>
    <xf numFmtId="0" fontId="74" fillId="42" borderId="0" applyNumberFormat="0" applyBorder="0" applyAlignment="0" applyProtection="0">
      <alignment vertical="center"/>
    </xf>
    <xf numFmtId="0" fontId="53" fillId="0" borderId="0">
      <alignment vertical="center"/>
    </xf>
    <xf numFmtId="0" fontId="74" fillId="17" borderId="0" applyNumberFormat="0" applyBorder="0" applyAlignment="0" applyProtection="0">
      <alignment vertical="center"/>
    </xf>
    <xf numFmtId="0" fontId="74" fillId="19" borderId="0" applyNumberFormat="0" applyBorder="0" applyAlignment="0" applyProtection="0">
      <alignment vertical="center"/>
    </xf>
    <xf numFmtId="0" fontId="74" fillId="43" borderId="0" applyNumberFormat="0" applyBorder="0" applyAlignment="0" applyProtection="0">
      <alignment vertical="center"/>
    </xf>
    <xf numFmtId="0" fontId="74" fillId="44" borderId="0" applyNumberFormat="0" applyBorder="0" applyAlignment="0" applyProtection="0">
      <alignment vertical="center"/>
    </xf>
    <xf numFmtId="0" fontId="74" fillId="45" borderId="0" applyNumberFormat="0" applyBorder="0" applyAlignment="0" applyProtection="0">
      <alignment vertical="center"/>
    </xf>
    <xf numFmtId="9" fontId="45" fillId="0" borderId="0" applyFont="0" applyFill="0" applyBorder="0" applyAlignment="0" applyProtection="0"/>
    <xf numFmtId="9" fontId="6" fillId="0" borderId="0" applyFont="0" applyFill="0" applyBorder="0" applyAlignment="0" applyProtection="0">
      <alignment vertical="center"/>
    </xf>
    <xf numFmtId="194" fontId="6" fillId="0" borderId="0" applyFont="0" applyFill="0" applyBorder="0" applyAlignment="0" applyProtection="0"/>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0" fillId="5" borderId="0" applyNumberFormat="0" applyBorder="0" applyAlignment="0" applyProtection="0">
      <alignment vertical="center"/>
    </xf>
    <xf numFmtId="0" fontId="53" fillId="0" borderId="0">
      <alignment vertical="center"/>
    </xf>
    <xf numFmtId="0" fontId="50" fillId="5" borderId="0" applyNumberFormat="0" applyBorder="0" applyAlignment="0" applyProtection="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100" fillId="0" borderId="0">
      <alignment vertical="center"/>
    </xf>
    <xf numFmtId="43"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74" fillId="43" borderId="0" applyNumberFormat="0" applyBorder="0" applyAlignment="0" applyProtection="0">
      <alignment vertical="center"/>
    </xf>
    <xf numFmtId="0" fontId="6" fillId="0" borderId="0"/>
    <xf numFmtId="0" fontId="6" fillId="0" borderId="0"/>
    <xf numFmtId="0" fontId="6" fillId="0" borderId="0"/>
    <xf numFmtId="0" fontId="86" fillId="13" borderId="10" applyNumberFormat="0" applyAlignment="0" applyProtection="0">
      <alignment vertical="center"/>
    </xf>
    <xf numFmtId="0" fontId="6" fillId="0" borderId="0"/>
    <xf numFmtId="0" fontId="16" fillId="0" borderId="0"/>
    <xf numFmtId="0" fontId="16" fillId="0" borderId="0"/>
    <xf numFmtId="0" fontId="53" fillId="0" borderId="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43" fontId="6" fillId="0" borderId="0" applyFont="0" applyFill="0" applyBorder="0" applyAlignment="0" applyProtection="0">
      <alignment vertical="center"/>
    </xf>
    <xf numFmtId="0" fontId="80" fillId="40" borderId="11" applyNumberFormat="0" applyAlignment="0" applyProtection="0">
      <alignment vertical="center"/>
    </xf>
    <xf numFmtId="43" fontId="45" fillId="0" borderId="0" applyFont="0" applyFill="0" applyBorder="0" applyAlignment="0" applyProtection="0"/>
    <xf numFmtId="0" fontId="74" fillId="47" borderId="0" applyNumberFormat="0" applyBorder="0" applyAlignment="0" applyProtection="0">
      <alignment vertical="center"/>
    </xf>
    <xf numFmtId="0" fontId="74" fillId="48" borderId="0" applyNumberFormat="0" applyBorder="0" applyAlignment="0" applyProtection="0">
      <alignment vertical="center"/>
    </xf>
    <xf numFmtId="0" fontId="74" fillId="49" borderId="0" applyNumberFormat="0" applyBorder="0" applyAlignment="0" applyProtection="0">
      <alignment vertical="center"/>
    </xf>
    <xf numFmtId="0" fontId="74" fillId="44" borderId="0" applyNumberFormat="0" applyBorder="0" applyAlignment="0" applyProtection="0">
      <alignment vertical="center"/>
    </xf>
    <xf numFmtId="0" fontId="74" fillId="50" borderId="0" applyNumberFormat="0" applyBorder="0" applyAlignment="0" applyProtection="0">
      <alignment vertical="center"/>
    </xf>
    <xf numFmtId="0" fontId="6" fillId="52" borderId="14" applyNumberFormat="0" applyFont="0" applyAlignment="0" applyProtection="0">
      <alignment vertical="center"/>
    </xf>
    <xf numFmtId="176" fontId="33" fillId="26" borderId="34"/>
    <xf numFmtId="176" fontId="36" fillId="0" borderId="36">
      <alignment horizontal="left" vertical="center"/>
    </xf>
    <xf numFmtId="10" fontId="33" fillId="28" borderId="34" applyNumberFormat="0" applyBorder="0" applyAlignment="0" applyProtection="0"/>
    <xf numFmtId="176" fontId="33" fillId="27" borderId="34"/>
    <xf numFmtId="176" fontId="47" fillId="0" borderId="34">
      <alignment horizontal="center"/>
    </xf>
    <xf numFmtId="194" fontId="16" fillId="0" borderId="34" applyNumberFormat="0"/>
    <xf numFmtId="0" fontId="33" fillId="26" borderId="34"/>
    <xf numFmtId="0" fontId="36" fillId="0" borderId="36">
      <alignment horizontal="left" vertical="center"/>
    </xf>
    <xf numFmtId="0" fontId="33" fillId="27" borderId="34"/>
    <xf numFmtId="0" fontId="47" fillId="0" borderId="34">
      <alignment horizontal="center"/>
    </xf>
    <xf numFmtId="0" fontId="3" fillId="0" borderId="0">
      <alignment vertical="center"/>
    </xf>
    <xf numFmtId="43" fontId="3" fillId="0" borderId="0" applyFont="0" applyFill="0" applyBorder="0" applyAlignment="0" applyProtection="0">
      <alignment vertical="center"/>
    </xf>
    <xf numFmtId="43" fontId="99" fillId="0" borderId="0" applyFont="0" applyFill="0" applyBorder="0" applyAlignment="0" applyProtection="0">
      <alignment vertical="center"/>
    </xf>
    <xf numFmtId="0" fontId="101" fillId="0" borderId="0"/>
    <xf numFmtId="0" fontId="101" fillId="0" borderId="0"/>
    <xf numFmtId="0" fontId="6" fillId="0" borderId="0"/>
    <xf numFmtId="0" fontId="50" fillId="5" borderId="0" applyNumberFormat="0" applyBorder="0" applyAlignment="0" applyProtection="0">
      <alignment vertical="center"/>
    </xf>
    <xf numFmtId="176" fontId="33" fillId="26" borderId="40"/>
    <xf numFmtId="176" fontId="36" fillId="0" borderId="42">
      <alignment horizontal="left" vertical="center"/>
    </xf>
    <xf numFmtId="10" fontId="33" fillId="28" borderId="40" applyNumberFormat="0" applyBorder="0" applyAlignment="0" applyProtection="0"/>
    <xf numFmtId="176" fontId="33" fillId="27" borderId="40"/>
    <xf numFmtId="0" fontId="6" fillId="0" borderId="0"/>
    <xf numFmtId="176" fontId="47" fillId="0" borderId="40">
      <alignment horizontal="center"/>
    </xf>
    <xf numFmtId="0" fontId="6" fillId="0" borderId="0"/>
    <xf numFmtId="0" fontId="56" fillId="7" borderId="0" applyNumberFormat="0" applyBorder="0" applyAlignment="0" applyProtection="0">
      <alignment vertical="center"/>
    </xf>
    <xf numFmtId="0" fontId="71" fillId="0" borderId="43" applyNumberFormat="0" applyFill="0" applyAlignment="0" applyProtection="0">
      <alignment vertical="center"/>
    </xf>
    <xf numFmtId="0" fontId="79" fillId="32" borderId="44" applyNumberFormat="0" applyAlignment="0" applyProtection="0">
      <alignment vertical="center"/>
    </xf>
    <xf numFmtId="0" fontId="85" fillId="32" borderId="45" applyNumberFormat="0" applyAlignment="0" applyProtection="0">
      <alignment vertical="center"/>
    </xf>
    <xf numFmtId="0" fontId="86" fillId="12" borderId="44" applyNumberFormat="0" applyAlignment="0" applyProtection="0">
      <alignment vertical="center"/>
    </xf>
    <xf numFmtId="0" fontId="6" fillId="39" borderId="46" applyNumberFormat="0" applyFont="0" applyAlignment="0" applyProtection="0">
      <alignment vertical="center"/>
    </xf>
    <xf numFmtId="194" fontId="16" fillId="0" borderId="40" applyNumberFormat="0"/>
    <xf numFmtId="0" fontId="33" fillId="26" borderId="40"/>
    <xf numFmtId="0" fontId="36" fillId="0" borderId="42">
      <alignment horizontal="left" vertical="center"/>
    </xf>
    <xf numFmtId="0" fontId="33" fillId="27" borderId="40"/>
    <xf numFmtId="43" fontId="100" fillId="0" borderId="0" applyFont="0" applyFill="0" applyBorder="0" applyAlignment="0" applyProtection="0">
      <alignment vertical="center"/>
    </xf>
    <xf numFmtId="0" fontId="47" fillId="0" borderId="40">
      <alignment horizontal="center"/>
    </xf>
    <xf numFmtId="0" fontId="6" fillId="0" borderId="0">
      <alignment vertical="center"/>
    </xf>
    <xf numFmtId="0" fontId="6" fillId="0" borderId="0"/>
    <xf numFmtId="0" fontId="6" fillId="0" borderId="0"/>
    <xf numFmtId="0" fontId="50" fillId="5" borderId="0" applyNumberFormat="0" applyBorder="0" applyAlignment="0" applyProtection="0">
      <alignment vertical="center"/>
    </xf>
    <xf numFmtId="0" fontId="6" fillId="0" borderId="0">
      <alignment vertical="center"/>
    </xf>
    <xf numFmtId="0" fontId="6" fillId="0" borderId="0"/>
    <xf numFmtId="0" fontId="6" fillId="0" borderId="0"/>
    <xf numFmtId="0" fontId="56" fillId="7" borderId="0" applyNumberFormat="0" applyBorder="0" applyAlignment="0" applyProtection="0">
      <alignment vertical="center"/>
    </xf>
    <xf numFmtId="0" fontId="6" fillId="0" borderId="0"/>
    <xf numFmtId="0" fontId="6" fillId="0" borderId="0"/>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79" fillId="32" borderId="44" applyNumberFormat="0" applyAlignment="0" applyProtection="0">
      <alignment vertical="center"/>
    </xf>
    <xf numFmtId="0" fontId="79" fillId="32" borderId="44" applyNumberFormat="0" applyAlignment="0" applyProtection="0">
      <alignment vertical="center"/>
    </xf>
    <xf numFmtId="0" fontId="79" fillId="32" borderId="44" applyNumberFormat="0" applyAlignment="0" applyProtection="0">
      <alignment vertical="center"/>
    </xf>
    <xf numFmtId="0" fontId="79" fillId="27" borderId="44" applyNumberFormat="0" applyAlignment="0" applyProtection="0">
      <alignment vertical="center"/>
    </xf>
    <xf numFmtId="0" fontId="79" fillId="27" borderId="44" applyNumberFormat="0" applyAlignment="0" applyProtection="0">
      <alignment vertical="center"/>
    </xf>
    <xf numFmtId="0" fontId="79" fillId="27" borderId="44" applyNumberFormat="0" applyAlignment="0" applyProtection="0">
      <alignment vertical="center"/>
    </xf>
    <xf numFmtId="0" fontId="79" fillId="27" borderId="44" applyNumberFormat="0" applyAlignment="0" applyProtection="0">
      <alignment vertical="center"/>
    </xf>
    <xf numFmtId="0" fontId="79" fillId="27" borderId="44" applyNumberFormat="0" applyAlignment="0" applyProtection="0">
      <alignment vertical="center"/>
    </xf>
    <xf numFmtId="0" fontId="79" fillId="27" borderId="44" applyNumberFormat="0" applyAlignment="0" applyProtection="0">
      <alignment vertical="center"/>
    </xf>
    <xf numFmtId="0" fontId="6" fillId="0" borderId="0">
      <alignment vertical="center"/>
    </xf>
    <xf numFmtId="0" fontId="56" fillId="7" borderId="0" applyNumberFormat="0" applyBorder="0" applyAlignment="0" applyProtection="0">
      <alignment vertical="center"/>
    </xf>
    <xf numFmtId="0" fontId="50" fillId="5" borderId="0" applyNumberFormat="0" applyBorder="0" applyAlignment="0" applyProtection="0">
      <alignment vertical="center"/>
    </xf>
    <xf numFmtId="0" fontId="85" fillId="32" borderId="45" applyNumberFormat="0" applyAlignment="0" applyProtection="0">
      <alignment vertical="center"/>
    </xf>
    <xf numFmtId="0" fontId="85" fillId="32" borderId="45" applyNumberFormat="0" applyAlignment="0" applyProtection="0">
      <alignment vertical="center"/>
    </xf>
    <xf numFmtId="0" fontId="85" fillId="32" borderId="45" applyNumberFormat="0" applyAlignment="0" applyProtection="0">
      <alignment vertical="center"/>
    </xf>
    <xf numFmtId="0" fontId="85" fillId="27" borderId="45" applyNumberFormat="0" applyAlignment="0" applyProtection="0">
      <alignment vertical="center"/>
    </xf>
    <xf numFmtId="0" fontId="85" fillId="27" borderId="45" applyNumberFormat="0" applyAlignment="0" applyProtection="0">
      <alignment vertical="center"/>
    </xf>
    <xf numFmtId="0" fontId="85" fillId="27" borderId="45" applyNumberFormat="0" applyAlignment="0" applyProtection="0">
      <alignment vertical="center"/>
    </xf>
    <xf numFmtId="0" fontId="85" fillId="27" borderId="45" applyNumberFormat="0" applyAlignment="0" applyProtection="0">
      <alignment vertical="center"/>
    </xf>
    <xf numFmtId="0" fontId="85" fillId="27" borderId="45" applyNumberFormat="0" applyAlignment="0" applyProtection="0">
      <alignment vertical="center"/>
    </xf>
    <xf numFmtId="0" fontId="85" fillId="27" borderId="45" applyNumberFormat="0" applyAlignment="0" applyProtection="0">
      <alignment vertical="center"/>
    </xf>
    <xf numFmtId="0" fontId="86" fillId="12" borderId="44" applyNumberFormat="0" applyAlignment="0" applyProtection="0">
      <alignment vertical="center"/>
    </xf>
    <xf numFmtId="0" fontId="86" fillId="12" borderId="44" applyNumberFormat="0" applyAlignment="0" applyProtection="0">
      <alignment vertical="center"/>
    </xf>
    <xf numFmtId="0" fontId="86" fillId="12" borderId="44" applyNumberFormat="0" applyAlignment="0" applyProtection="0">
      <alignment vertical="center"/>
    </xf>
    <xf numFmtId="0" fontId="86" fillId="13" borderId="44" applyNumberFormat="0" applyAlignment="0" applyProtection="0">
      <alignment vertical="center"/>
    </xf>
    <xf numFmtId="0" fontId="86" fillId="13" borderId="44" applyNumberFormat="0" applyAlignment="0" applyProtection="0">
      <alignment vertical="center"/>
    </xf>
    <xf numFmtId="0" fontId="86" fillId="13" borderId="44" applyNumberFormat="0" applyAlignment="0" applyProtection="0">
      <alignment vertical="center"/>
    </xf>
    <xf numFmtId="0" fontId="86" fillId="13" borderId="44" applyNumberFormat="0" applyAlignment="0" applyProtection="0">
      <alignment vertical="center"/>
    </xf>
    <xf numFmtId="0" fontId="86" fillId="13" borderId="44" applyNumberFormat="0" applyAlignment="0" applyProtection="0">
      <alignment vertical="center"/>
    </xf>
    <xf numFmtId="0" fontId="86" fillId="13" borderId="44" applyNumberForma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39"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6" fillId="52" borderId="46" applyNumberFormat="0" applyFont="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79" fillId="27" borderId="44" applyNumberFormat="0" applyAlignment="0" applyProtection="0">
      <alignment vertical="center"/>
    </xf>
    <xf numFmtId="0" fontId="85" fillId="27" borderId="45" applyNumberFormat="0" applyAlignment="0" applyProtection="0">
      <alignment vertical="center"/>
    </xf>
    <xf numFmtId="0" fontId="86" fillId="13" borderId="44" applyNumberFormat="0" applyAlignment="0" applyProtection="0">
      <alignment vertical="center"/>
    </xf>
    <xf numFmtId="0" fontId="6" fillId="52" borderId="46" applyNumberFormat="0" applyFont="0" applyAlignment="0" applyProtection="0">
      <alignment vertical="center"/>
    </xf>
    <xf numFmtId="176" fontId="33" fillId="26" borderId="40"/>
    <xf numFmtId="176" fontId="36" fillId="0" borderId="42">
      <alignment horizontal="left" vertical="center"/>
    </xf>
    <xf numFmtId="10" fontId="33" fillId="28" borderId="40" applyNumberFormat="0" applyBorder="0" applyAlignment="0" applyProtection="0"/>
    <xf numFmtId="176" fontId="33" fillId="27" borderId="40"/>
    <xf numFmtId="176" fontId="47" fillId="0" borderId="40">
      <alignment horizontal="center"/>
    </xf>
    <xf numFmtId="194" fontId="16" fillId="0" borderId="40" applyNumberFormat="0"/>
    <xf numFmtId="0" fontId="33" fillId="26" borderId="40"/>
    <xf numFmtId="0" fontId="36" fillId="0" borderId="42">
      <alignment horizontal="left" vertical="center"/>
    </xf>
    <xf numFmtId="0" fontId="33" fillId="27" borderId="40"/>
    <xf numFmtId="0" fontId="47" fillId="0" borderId="40">
      <alignment horizont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cellStyleXfs>
  <cellXfs count="354">
    <xf numFmtId="0" fontId="0" fillId="0" borderId="0" xfId="0"/>
    <xf numFmtId="176" fontId="6" fillId="28" borderId="0" xfId="179" applyFill="1"/>
    <xf numFmtId="0" fontId="6" fillId="0" borderId="0" xfId="195"/>
    <xf numFmtId="0" fontId="6" fillId="0" borderId="0" xfId="195" applyFill="1"/>
    <xf numFmtId="0" fontId="6" fillId="0" borderId="0" xfId="195" applyFont="1" applyFill="1" applyAlignment="1">
      <alignment horizontal="center"/>
    </xf>
    <xf numFmtId="0" fontId="6" fillId="0" borderId="0" xfId="195" applyAlignment="1">
      <alignment wrapText="1"/>
    </xf>
    <xf numFmtId="0" fontId="64" fillId="0" borderId="0" xfId="191" applyFont="1" applyAlignment="1">
      <alignment vertical="center"/>
    </xf>
    <xf numFmtId="0" fontId="64" fillId="0" borderId="0" xfId="191" applyFont="1"/>
    <xf numFmtId="0" fontId="64" fillId="0" borderId="0" xfId="191" applyFont="1" applyAlignment="1">
      <alignment vertical="center" wrapText="1"/>
    </xf>
    <xf numFmtId="0" fontId="65" fillId="0" borderId="0" xfId="191" applyFont="1" applyAlignment="1">
      <alignment horizontal="right" vertical="top"/>
    </xf>
    <xf numFmtId="0" fontId="65" fillId="0" borderId="0" xfId="191" applyFont="1" applyAlignment="1">
      <alignment horizontal="left"/>
    </xf>
    <xf numFmtId="0" fontId="65" fillId="0" borderId="0" xfId="191" applyFont="1"/>
    <xf numFmtId="0" fontId="65" fillId="0" borderId="0" xfId="191" applyFont="1" applyAlignment="1">
      <alignment vertical="center" wrapText="1"/>
    </xf>
    <xf numFmtId="0" fontId="66" fillId="0" borderId="2" xfId="191" applyFont="1" applyBorder="1" applyAlignment="1">
      <alignment horizontal="center" vertical="center" wrapText="1"/>
    </xf>
    <xf numFmtId="0" fontId="64" fillId="0" borderId="2" xfId="191" applyFont="1" applyFill="1" applyBorder="1" applyAlignment="1">
      <alignment horizontal="left" vertical="center" wrapText="1"/>
    </xf>
    <xf numFmtId="0" fontId="64" fillId="0" borderId="2" xfId="191" applyFont="1" applyBorder="1" applyAlignment="1">
      <alignment horizontal="right" vertical="center" wrapText="1"/>
    </xf>
    <xf numFmtId="9" fontId="64" fillId="0" borderId="2" xfId="191" applyNumberFormat="1" applyFont="1" applyBorder="1" applyAlignment="1">
      <alignment horizontal="right" vertical="center"/>
    </xf>
    <xf numFmtId="0" fontId="64" fillId="0" borderId="2" xfId="191" applyFont="1" applyBorder="1" applyAlignment="1">
      <alignment vertical="center" wrapText="1"/>
    </xf>
    <xf numFmtId="181" fontId="64" fillId="0" borderId="2" xfId="191" applyNumberFormat="1" applyFont="1" applyBorder="1" applyAlignment="1">
      <alignment horizontal="right" vertical="center" wrapText="1"/>
    </xf>
    <xf numFmtId="181" fontId="64" fillId="0" borderId="2" xfId="191" applyNumberFormat="1" applyFont="1" applyBorder="1" applyAlignment="1">
      <alignment vertical="center" wrapText="1"/>
    </xf>
    <xf numFmtId="181" fontId="64" fillId="0" borderId="2" xfId="191" applyNumberFormat="1" applyFont="1" applyFill="1" applyBorder="1" applyAlignment="1">
      <alignment horizontal="right" vertical="center" wrapText="1"/>
    </xf>
    <xf numFmtId="0" fontId="64" fillId="0" borderId="2" xfId="191" applyFont="1" applyBorder="1" applyAlignment="1">
      <alignment horizontal="right" vertical="center"/>
    </xf>
    <xf numFmtId="181" fontId="66" fillId="0" borderId="2" xfId="191" applyNumberFormat="1" applyFont="1" applyBorder="1" applyAlignment="1">
      <alignment horizontal="right" vertical="center" wrapText="1"/>
    </xf>
    <xf numFmtId="0" fontId="66" fillId="0" borderId="2" xfId="191" applyFont="1" applyBorder="1" applyAlignment="1">
      <alignment vertical="center"/>
    </xf>
    <xf numFmtId="0" fontId="66" fillId="0" borderId="2" xfId="191" applyFont="1" applyBorder="1" applyAlignment="1">
      <alignment horizontal="right" vertical="center"/>
    </xf>
    <xf numFmtId="0" fontId="66" fillId="0" borderId="0" xfId="191" applyFont="1" applyAlignment="1">
      <alignment vertical="center"/>
    </xf>
    <xf numFmtId="0" fontId="64" fillId="0" borderId="0" xfId="191" applyFont="1" applyFill="1" applyBorder="1" applyAlignment="1">
      <alignment vertical="center"/>
    </xf>
    <xf numFmtId="0" fontId="66" fillId="0" borderId="0" xfId="191" applyFont="1"/>
    <xf numFmtId="181" fontId="64" fillId="0" borderId="0" xfId="191" applyNumberFormat="1" applyFont="1"/>
    <xf numFmtId="10" fontId="64" fillId="0" borderId="0" xfId="191" applyNumberFormat="1" applyFont="1"/>
    <xf numFmtId="0" fontId="0" fillId="0" borderId="0" xfId="0" applyAlignment="1">
      <alignment vertical="center"/>
    </xf>
    <xf numFmtId="0" fontId="0" fillId="0" borderId="0" xfId="0" applyAlignment="1">
      <alignment horizontal="center" vertical="center"/>
    </xf>
    <xf numFmtId="0" fontId="6" fillId="28" borderId="0" xfId="178" applyFont="1" applyFill="1">
      <alignment vertical="center"/>
    </xf>
    <xf numFmtId="0" fontId="6" fillId="28" borderId="0" xfId="178" applyFont="1" applyFill="1" applyAlignment="1">
      <alignment horizontal="center" vertical="center"/>
    </xf>
    <xf numFmtId="0" fontId="6" fillId="28" borderId="0" xfId="178" applyFont="1" applyFill="1" applyAlignment="1">
      <alignment vertical="center" wrapText="1"/>
    </xf>
    <xf numFmtId="0" fontId="63" fillId="0" borderId="0" xfId="191" applyFont="1" applyAlignment="1">
      <alignment vertical="center"/>
    </xf>
    <xf numFmtId="0" fontId="64" fillId="0" borderId="0" xfId="256"/>
    <xf numFmtId="3" fontId="93" fillId="0" borderId="0" xfId="256" applyNumberFormat="1" applyFont="1" applyFill="1" applyAlignment="1">
      <alignment vertical="center"/>
    </xf>
    <xf numFmtId="212" fontId="93" fillId="0" borderId="0" xfId="256" applyNumberFormat="1" applyFont="1" applyFill="1" applyAlignment="1">
      <alignment vertical="center"/>
    </xf>
    <xf numFmtId="0" fontId="95" fillId="0" borderId="0" xfId="256" applyFont="1"/>
    <xf numFmtId="0" fontId="96" fillId="0" borderId="0" xfId="256" applyFont="1"/>
    <xf numFmtId="3" fontId="63" fillId="0" borderId="25" xfId="256" applyNumberFormat="1" applyFont="1" applyFill="1" applyBorder="1" applyAlignment="1">
      <alignment horizontal="center" vertical="center" wrapText="1"/>
    </xf>
    <xf numFmtId="3" fontId="63" fillId="0" borderId="26" xfId="256" applyNumberFormat="1" applyFont="1" applyFill="1" applyBorder="1" applyAlignment="1">
      <alignment horizontal="center" vertical="center" wrapText="1"/>
    </xf>
    <xf numFmtId="3" fontId="63" fillId="0" borderId="27" xfId="256" applyNumberFormat="1" applyFont="1" applyFill="1" applyBorder="1" applyAlignment="1">
      <alignment horizontal="center" vertical="center" wrapText="1"/>
    </xf>
    <xf numFmtId="181" fontId="64" fillId="0" borderId="2" xfId="352" applyNumberFormat="1" applyFont="1" applyFill="1" applyBorder="1" applyAlignment="1">
      <alignment horizontal="center" vertical="center"/>
    </xf>
    <xf numFmtId="181" fontId="64" fillId="0" borderId="2" xfId="352" applyNumberFormat="1" applyFont="1" applyFill="1" applyBorder="1" applyAlignment="1" applyProtection="1">
      <alignment horizontal="center" vertical="center"/>
    </xf>
    <xf numFmtId="43" fontId="64" fillId="0" borderId="2" xfId="352" applyNumberFormat="1" applyFont="1" applyFill="1" applyBorder="1" applyAlignment="1" applyProtection="1">
      <alignment horizontal="center" vertical="center"/>
    </xf>
    <xf numFmtId="181" fontId="64" fillId="0" borderId="28" xfId="352" applyNumberFormat="1" applyFont="1" applyFill="1" applyBorder="1" applyAlignment="1">
      <alignment horizontal="center" vertical="center"/>
    </xf>
    <xf numFmtId="212" fontId="64" fillId="0" borderId="0" xfId="256" applyNumberFormat="1" applyFont="1" applyFill="1" applyAlignment="1">
      <alignment vertical="center"/>
    </xf>
    <xf numFmtId="3" fontId="64" fillId="0" borderId="0" xfId="256" applyNumberFormat="1" applyFont="1" applyFill="1" applyAlignment="1">
      <alignment vertical="center"/>
    </xf>
    <xf numFmtId="1" fontId="64" fillId="0" borderId="0" xfId="342" applyNumberFormat="1" applyFont="1" applyFill="1" applyBorder="1" applyAlignment="1">
      <alignment horizontal="right" vertical="center"/>
    </xf>
    <xf numFmtId="43" fontId="64" fillId="0" borderId="29" xfId="352" applyFont="1" applyFill="1" applyBorder="1" applyAlignment="1" applyProtection="1">
      <alignment vertical="center"/>
      <protection locked="0"/>
    </xf>
    <xf numFmtId="43" fontId="64" fillId="0" borderId="29" xfId="352" applyFont="1" applyFill="1" applyBorder="1" applyAlignment="1">
      <alignment vertical="center"/>
    </xf>
    <xf numFmtId="43" fontId="64" fillId="0" borderId="29" xfId="352" applyFont="1" applyFill="1" applyBorder="1" applyAlignment="1">
      <alignment vertical="center" shrinkToFit="1"/>
    </xf>
    <xf numFmtId="43" fontId="63" fillId="0" borderId="29" xfId="352" applyFont="1" applyFill="1" applyBorder="1" applyAlignment="1">
      <alignment horizontal="center" vertical="center"/>
    </xf>
    <xf numFmtId="43" fontId="63" fillId="0" borderId="30" xfId="352" applyFont="1" applyFill="1" applyBorder="1" applyAlignment="1">
      <alignment horizontal="center" vertical="center"/>
    </xf>
    <xf numFmtId="3" fontId="63" fillId="0" borderId="0" xfId="256" applyNumberFormat="1" applyFont="1" applyFill="1" applyAlignment="1">
      <alignment vertical="center"/>
    </xf>
    <xf numFmtId="0" fontId="66" fillId="0" borderId="2" xfId="191" applyFont="1" applyBorder="1" applyAlignment="1">
      <alignment horizontal="center" vertical="center" wrapText="1"/>
    </xf>
    <xf numFmtId="0" fontId="66" fillId="0" borderId="21" xfId="191" applyFont="1" applyBorder="1" applyAlignment="1">
      <alignment vertical="center" wrapText="1"/>
    </xf>
    <xf numFmtId="0" fontId="66" fillId="0" borderId="21" xfId="191" applyFont="1" applyBorder="1" applyAlignment="1">
      <alignment horizontal="center" vertical="center" wrapText="1"/>
    </xf>
    <xf numFmtId="0" fontId="63" fillId="0" borderId="2" xfId="191" applyFont="1" applyBorder="1" applyAlignment="1">
      <alignment horizontal="center" vertical="center" wrapText="1"/>
    </xf>
    <xf numFmtId="0" fontId="64" fillId="0" borderId="21" xfId="191" applyFont="1" applyFill="1" applyBorder="1" applyAlignment="1">
      <alignment horizontal="left" vertical="center" wrapText="1"/>
    </xf>
    <xf numFmtId="0" fontId="64" fillId="0" borderId="21" xfId="191" applyFont="1" applyBorder="1" applyAlignment="1">
      <alignment vertical="center"/>
    </xf>
    <xf numFmtId="0" fontId="64" fillId="0" borderId="21" xfId="191" applyFont="1" applyBorder="1" applyAlignment="1">
      <alignment vertical="center" wrapText="1"/>
    </xf>
    <xf numFmtId="0" fontId="66" fillId="0" borderId="21" xfId="191" applyFont="1" applyBorder="1" applyAlignment="1">
      <alignment vertical="center"/>
    </xf>
    <xf numFmtId="0" fontId="102" fillId="0" borderId="0" xfId="1644"/>
    <xf numFmtId="3" fontId="9" fillId="28" borderId="0" xfId="179" applyNumberFormat="1" applyFont="1" applyFill="1" applyAlignment="1">
      <alignment vertical="center" wrapText="1"/>
    </xf>
    <xf numFmtId="178" fontId="9" fillId="28" borderId="0" xfId="179" applyNumberFormat="1" applyFont="1" applyFill="1" applyAlignment="1">
      <alignment vertical="center" wrapText="1"/>
    </xf>
    <xf numFmtId="1" fontId="10" fillId="28" borderId="0" xfId="193" applyNumberFormat="1" applyFont="1" applyFill="1" applyBorder="1" applyAlignment="1">
      <alignment horizontal="right" vertical="center" wrapText="1"/>
    </xf>
    <xf numFmtId="179" fontId="11" fillId="28" borderId="2" xfId="179" applyNumberFormat="1" applyFont="1" applyFill="1" applyBorder="1" applyAlignment="1">
      <alignment horizontal="center" vertical="center" wrapText="1"/>
    </xf>
    <xf numFmtId="176" fontId="11" fillId="28" borderId="2" xfId="194" applyFont="1" applyFill="1" applyBorder="1" applyAlignment="1" applyProtection="1">
      <alignment horizontal="left" vertical="center" wrapText="1"/>
      <protection locked="0"/>
    </xf>
    <xf numFmtId="180" fontId="11" fillId="28" borderId="2" xfId="232" applyNumberFormat="1" applyFont="1" applyFill="1" applyBorder="1" applyAlignment="1" applyProtection="1">
      <alignment horizontal="right" vertical="center" wrapText="1" shrinkToFit="1"/>
    </xf>
    <xf numFmtId="177" fontId="11" fillId="28" borderId="2" xfId="154" applyNumberFormat="1" applyFont="1" applyFill="1" applyBorder="1" applyAlignment="1">
      <alignment horizontal="right" vertical="center" wrapText="1" shrinkToFit="1"/>
    </xf>
    <xf numFmtId="181" fontId="11" fillId="28" borderId="2" xfId="232" applyNumberFormat="1" applyFont="1" applyFill="1" applyBorder="1" applyAlignment="1" applyProtection="1">
      <alignment horizontal="right" vertical="center" wrapText="1" shrinkToFit="1"/>
    </xf>
    <xf numFmtId="182" fontId="11" fillId="28" borderId="2" xfId="179" applyNumberFormat="1" applyFont="1" applyFill="1" applyBorder="1" applyAlignment="1">
      <alignment horizontal="left" vertical="center" wrapText="1" shrinkToFit="1"/>
    </xf>
    <xf numFmtId="180" fontId="11" fillId="28" borderId="2" xfId="232" applyNumberFormat="1" applyFont="1" applyFill="1" applyBorder="1" applyAlignment="1">
      <alignment horizontal="right" vertical="center" wrapText="1" shrinkToFit="1"/>
    </xf>
    <xf numFmtId="176" fontId="11" fillId="28" borderId="2" xfId="194" applyFont="1" applyFill="1" applyBorder="1" applyAlignment="1" applyProtection="1">
      <alignment horizontal="left" vertical="center" wrapText="1" indent="2"/>
      <protection locked="0"/>
    </xf>
    <xf numFmtId="182" fontId="11" fillId="28" borderId="2" xfId="179" applyNumberFormat="1" applyFont="1" applyFill="1" applyBorder="1" applyAlignment="1">
      <alignment horizontal="left" vertical="center" indent="2" shrinkToFit="1"/>
    </xf>
    <xf numFmtId="1" fontId="11" fillId="28" borderId="2" xfId="179" applyNumberFormat="1" applyFont="1" applyFill="1" applyBorder="1" applyAlignment="1">
      <alignment horizontal="left" vertical="center" wrapText="1" indent="2"/>
    </xf>
    <xf numFmtId="1" fontId="11" fillId="28" borderId="2" xfId="179" applyNumberFormat="1" applyFont="1" applyFill="1" applyBorder="1" applyAlignment="1">
      <alignment vertical="center" wrapText="1"/>
    </xf>
    <xf numFmtId="182" fontId="11" fillId="28" borderId="2" xfId="179" applyNumberFormat="1" applyFont="1" applyFill="1" applyBorder="1" applyAlignment="1">
      <alignment horizontal="left" vertical="center" shrinkToFit="1"/>
    </xf>
    <xf numFmtId="3" fontId="11" fillId="28" borderId="2" xfId="179" applyNumberFormat="1" applyFont="1" applyFill="1" applyBorder="1" applyAlignment="1">
      <alignment horizontal="center" vertical="center" wrapText="1"/>
    </xf>
    <xf numFmtId="3" fontId="11" fillId="28" borderId="2" xfId="179" applyNumberFormat="1" applyFont="1" applyFill="1" applyBorder="1" applyAlignment="1">
      <alignment horizontal="left" vertical="center" wrapText="1"/>
    </xf>
    <xf numFmtId="182" fontId="11" fillId="28" borderId="2" xfId="179" applyNumberFormat="1" applyFont="1" applyFill="1" applyBorder="1" applyAlignment="1">
      <alignment horizontal="left" vertical="center" wrapText="1"/>
    </xf>
    <xf numFmtId="3" fontId="11" fillId="28" borderId="2" xfId="179" applyNumberFormat="1" applyFont="1" applyFill="1" applyBorder="1" applyAlignment="1">
      <alignment horizontal="left" vertical="center" wrapText="1" indent="1"/>
    </xf>
    <xf numFmtId="1" fontId="11" fillId="28" borderId="2" xfId="193" applyNumberFormat="1" applyFont="1" applyFill="1" applyBorder="1" applyAlignment="1">
      <alignment horizontal="left" vertical="center" wrapText="1"/>
    </xf>
    <xf numFmtId="181" fontId="102" fillId="28" borderId="0" xfId="232" applyNumberFormat="1" applyFont="1" applyFill="1"/>
    <xf numFmtId="10" fontId="11" fillId="28" borderId="2" xfId="154" applyNumberFormat="1" applyFont="1" applyFill="1" applyBorder="1" applyAlignment="1">
      <alignment horizontal="right" vertical="center" wrapText="1" shrinkToFit="1"/>
    </xf>
    <xf numFmtId="0" fontId="70" fillId="0" borderId="0" xfId="182" applyNumberFormat="1" applyFont="1" applyFill="1" applyBorder="1" applyAlignment="1" applyProtection="1"/>
    <xf numFmtId="0" fontId="73" fillId="0" borderId="19" xfId="182" applyNumberFormat="1" applyFont="1" applyFill="1" applyBorder="1" applyAlignment="1" applyProtection="1">
      <alignment vertical="center" wrapText="1"/>
    </xf>
    <xf numFmtId="0" fontId="55" fillId="54" borderId="20" xfId="182" applyNumberFormat="1" applyFont="1" applyFill="1" applyBorder="1" applyAlignment="1" applyProtection="1">
      <alignment horizontal="left" vertical="center"/>
    </xf>
    <xf numFmtId="0" fontId="69" fillId="54" borderId="20" xfId="182" applyNumberFormat="1" applyFont="1" applyFill="1" applyBorder="1" applyAlignment="1" applyProtection="1">
      <alignment vertical="center" wrapText="1"/>
    </xf>
    <xf numFmtId="180" fontId="55" fillId="54" borderId="20" xfId="186" applyNumberFormat="1" applyFont="1" applyFill="1" applyBorder="1" applyAlignment="1" applyProtection="1">
      <alignment horizontal="right" vertical="center"/>
    </xf>
    <xf numFmtId="210" fontId="57" fillId="54" borderId="20" xfId="182" applyNumberFormat="1" applyFont="1" applyFill="1" applyBorder="1" applyAlignment="1" applyProtection="1">
      <alignment horizontal="right" vertical="center"/>
    </xf>
    <xf numFmtId="210" fontId="55" fillId="54" borderId="20" xfId="182" applyNumberFormat="1" applyFont="1" applyFill="1" applyBorder="1" applyAlignment="1" applyProtection="1">
      <alignment vertical="center" wrapText="1"/>
    </xf>
    <xf numFmtId="0" fontId="69" fillId="55" borderId="20" xfId="182" applyNumberFormat="1" applyFont="1" applyFill="1" applyBorder="1" applyAlignment="1" applyProtection="1">
      <alignment horizontal="left" vertical="center"/>
    </xf>
    <xf numFmtId="0" fontId="69" fillId="55" borderId="20" xfId="182" applyNumberFormat="1" applyFont="1" applyFill="1" applyBorder="1" applyAlignment="1" applyProtection="1">
      <alignment vertical="center" wrapText="1"/>
    </xf>
    <xf numFmtId="180" fontId="55" fillId="55" borderId="20" xfId="186" applyNumberFormat="1" applyFont="1" applyFill="1" applyBorder="1" applyAlignment="1" applyProtection="1">
      <alignment horizontal="right" vertical="center"/>
    </xf>
    <xf numFmtId="210" fontId="57" fillId="55" borderId="20" xfId="182" applyNumberFormat="1" applyFont="1" applyFill="1" applyBorder="1" applyAlignment="1" applyProtection="1">
      <alignment horizontal="right" vertical="center"/>
    </xf>
    <xf numFmtId="210" fontId="55" fillId="55" borderId="20" xfId="182" applyNumberFormat="1" applyFont="1" applyFill="1" applyBorder="1" applyAlignment="1" applyProtection="1">
      <alignment vertical="center" wrapText="1"/>
    </xf>
    <xf numFmtId="0" fontId="69" fillId="56" borderId="20" xfId="182" applyNumberFormat="1" applyFont="1" applyFill="1" applyBorder="1" applyAlignment="1" applyProtection="1">
      <alignment horizontal="left" vertical="center"/>
    </xf>
    <xf numFmtId="0" fontId="69" fillId="56" borderId="20" xfId="182" applyNumberFormat="1" applyFont="1" applyFill="1" applyBorder="1" applyAlignment="1" applyProtection="1">
      <alignment vertical="center" wrapText="1"/>
    </xf>
    <xf numFmtId="180" fontId="55" fillId="56" borderId="20" xfId="182" applyNumberFormat="1" applyFont="1" applyFill="1" applyBorder="1" applyAlignment="1" applyProtection="1">
      <alignment horizontal="right" vertical="center"/>
    </xf>
    <xf numFmtId="210" fontId="57" fillId="56" borderId="20" xfId="182" applyNumberFormat="1" applyFont="1" applyFill="1" applyBorder="1" applyAlignment="1" applyProtection="1">
      <alignment horizontal="right" vertical="center"/>
    </xf>
    <xf numFmtId="210" fontId="55" fillId="56" borderId="20" xfId="182" applyNumberFormat="1" applyFont="1" applyFill="1" applyBorder="1" applyAlignment="1" applyProtection="1">
      <alignment vertical="center" wrapText="1"/>
    </xf>
    <xf numFmtId="0" fontId="69" fillId="11" borderId="20" xfId="182" applyNumberFormat="1" applyFont="1" applyFill="1" applyBorder="1" applyAlignment="1" applyProtection="1">
      <alignment horizontal="left" vertical="center"/>
    </xf>
    <xf numFmtId="0" fontId="69" fillId="26" borderId="20" xfId="182" applyNumberFormat="1" applyFont="1" applyFill="1" applyBorder="1" applyAlignment="1" applyProtection="1">
      <alignment vertical="center" wrapText="1"/>
    </xf>
    <xf numFmtId="210" fontId="55" fillId="0" borderId="20" xfId="182" applyNumberFormat="1" applyFont="1" applyFill="1" applyBorder="1" applyAlignment="1" applyProtection="1">
      <alignment vertical="center" wrapText="1"/>
    </xf>
    <xf numFmtId="210" fontId="72" fillId="56" borderId="20" xfId="182" applyNumberFormat="1" applyFont="1" applyFill="1" applyBorder="1" applyAlignment="1" applyProtection="1">
      <alignment horizontal="right" vertical="center"/>
    </xf>
    <xf numFmtId="210" fontId="72" fillId="55" borderId="20" xfId="182" applyNumberFormat="1" applyFont="1" applyFill="1" applyBorder="1" applyAlignment="1" applyProtection="1">
      <alignment horizontal="right" vertical="center"/>
    </xf>
    <xf numFmtId="0" fontId="69" fillId="11" borderId="20" xfId="182" applyNumberFormat="1" applyFont="1" applyFill="1" applyBorder="1" applyAlignment="1" applyProtection="1">
      <alignment horizontal="center" vertical="center" wrapText="1"/>
    </xf>
    <xf numFmtId="0" fontId="69" fillId="11" borderId="20" xfId="182" applyNumberFormat="1" applyFont="1" applyFill="1" applyBorder="1" applyAlignment="1" applyProtection="1">
      <alignment vertical="center" wrapText="1"/>
    </xf>
    <xf numFmtId="0" fontId="69" fillId="0" borderId="20" xfId="182" applyNumberFormat="1" applyFont="1" applyFill="1" applyBorder="1" applyAlignment="1" applyProtection="1">
      <alignment vertical="center" wrapText="1"/>
    </xf>
    <xf numFmtId="214" fontId="72" fillId="0" borderId="20" xfId="182" applyNumberFormat="1" applyFont="1" applyFill="1" applyBorder="1" applyAlignment="1" applyProtection="1">
      <alignment horizontal="right" vertical="center"/>
    </xf>
    <xf numFmtId="43" fontId="6" fillId="0" borderId="29" xfId="352" applyFont="1" applyFill="1" applyBorder="1" applyAlignment="1">
      <alignment vertical="center" shrinkToFit="1"/>
    </xf>
    <xf numFmtId="43" fontId="64" fillId="0" borderId="28" xfId="352" applyNumberFormat="1" applyFont="1" applyFill="1" applyBorder="1" applyAlignment="1" applyProtection="1">
      <alignment horizontal="center" vertical="center"/>
    </xf>
    <xf numFmtId="43" fontId="55" fillId="0" borderId="2" xfId="352" applyNumberFormat="1" applyFont="1" applyFill="1" applyBorder="1" applyAlignment="1" applyProtection="1">
      <alignment horizontal="center" vertical="center"/>
    </xf>
    <xf numFmtId="10" fontId="64" fillId="0" borderId="2" xfId="191" applyNumberFormat="1" applyFont="1" applyBorder="1" applyAlignment="1">
      <alignment vertical="center"/>
    </xf>
    <xf numFmtId="0" fontId="69" fillId="0" borderId="0" xfId="182" applyNumberFormat="1" applyFont="1" applyFill="1" applyBorder="1" applyAlignment="1" applyProtection="1"/>
    <xf numFmtId="0" fontId="55" fillId="0" borderId="0" xfId="182"/>
    <xf numFmtId="0" fontId="69" fillId="0" borderId="19" xfId="182" applyNumberFormat="1" applyFont="1" applyFill="1" applyBorder="1" applyAlignment="1" applyProtection="1"/>
    <xf numFmtId="210" fontId="55" fillId="0" borderId="20" xfId="182" applyNumberFormat="1" applyFill="1" applyBorder="1" applyAlignment="1" applyProtection="1">
      <alignment horizontal="right" vertical="center"/>
    </xf>
    <xf numFmtId="210" fontId="72" fillId="0" borderId="20" xfId="182" applyNumberFormat="1" applyFont="1" applyFill="1" applyBorder="1" applyAlignment="1" applyProtection="1">
      <alignment horizontal="right" vertical="center"/>
    </xf>
    <xf numFmtId="210" fontId="57" fillId="0" borderId="20" xfId="182" applyNumberFormat="1" applyFont="1" applyFill="1" applyBorder="1" applyAlignment="1" applyProtection="1">
      <alignment horizontal="right" vertical="center"/>
    </xf>
    <xf numFmtId="211" fontId="69" fillId="0" borderId="20" xfId="182" applyNumberFormat="1" applyFont="1" applyFill="1" applyBorder="1" applyAlignment="1" applyProtection="1">
      <alignment vertical="center" wrapText="1"/>
    </xf>
    <xf numFmtId="210" fontId="57" fillId="0" borderId="20" xfId="182" applyNumberFormat="1" applyFont="1" applyFill="1" applyBorder="1" applyAlignment="1" applyProtection="1">
      <alignment vertical="center" wrapText="1"/>
    </xf>
    <xf numFmtId="0" fontId="53" fillId="11" borderId="20" xfId="182" applyNumberFormat="1" applyFont="1" applyFill="1" applyBorder="1" applyAlignment="1" applyProtection="1">
      <alignment horizontal="center" vertical="center" wrapText="1"/>
    </xf>
    <xf numFmtId="0" fontId="11" fillId="11" borderId="20" xfId="182" applyNumberFormat="1" applyFont="1" applyFill="1" applyBorder="1" applyAlignment="1" applyProtection="1">
      <alignment horizontal="center" vertical="center" wrapText="1"/>
    </xf>
    <xf numFmtId="0" fontId="55" fillId="57" borderId="20" xfId="182" applyNumberFormat="1" applyFont="1" applyFill="1" applyBorder="1" applyAlignment="1" applyProtection="1">
      <alignment horizontal="left" vertical="center" wrapText="1"/>
    </xf>
    <xf numFmtId="0" fontId="55" fillId="0" borderId="0" xfId="182" applyNumberFormat="1" applyFont="1" applyFill="1" applyBorder="1" applyAlignment="1" applyProtection="1">
      <alignment horizontal="left" wrapText="1"/>
    </xf>
    <xf numFmtId="0" fontId="55" fillId="0" borderId="19" xfId="182" applyNumberFormat="1" applyFont="1" applyFill="1" applyBorder="1" applyAlignment="1" applyProtection="1">
      <alignment horizontal="left" wrapText="1"/>
    </xf>
    <xf numFmtId="0" fontId="55" fillId="54" borderId="20" xfId="182" applyNumberFormat="1" applyFont="1" applyFill="1" applyBorder="1" applyAlignment="1" applyProtection="1">
      <alignment horizontal="left" vertical="center" wrapText="1"/>
    </xf>
    <xf numFmtId="0" fontId="55" fillId="55" borderId="20" xfId="182" applyNumberFormat="1" applyFont="1" applyFill="1" applyBorder="1" applyAlignment="1" applyProtection="1">
      <alignment horizontal="left" vertical="center" wrapText="1"/>
    </xf>
    <xf numFmtId="0" fontId="55" fillId="56" borderId="20" xfId="182" applyNumberFormat="1" applyFont="1" applyFill="1" applyBorder="1" applyAlignment="1" applyProtection="1">
      <alignment horizontal="left" vertical="center" wrapText="1"/>
    </xf>
    <xf numFmtId="0" fontId="55" fillId="0" borderId="20" xfId="182" applyNumberFormat="1" applyFont="1" applyFill="1" applyBorder="1" applyAlignment="1" applyProtection="1">
      <alignment horizontal="left" vertical="center" wrapText="1"/>
    </xf>
    <xf numFmtId="0" fontId="55" fillId="0" borderId="0" xfId="182" applyNumberFormat="1" applyFont="1" applyAlignment="1">
      <alignment horizontal="left" wrapText="1"/>
    </xf>
    <xf numFmtId="43" fontId="6" fillId="0" borderId="29" xfId="352" applyFont="1" applyFill="1" applyBorder="1" applyAlignment="1">
      <alignment vertical="center"/>
    </xf>
    <xf numFmtId="0" fontId="0" fillId="0" borderId="0" xfId="0"/>
    <xf numFmtId="0" fontId="113" fillId="0" borderId="0" xfId="1859" applyFont="1" applyFill="1" applyBorder="1" applyAlignment="1">
      <alignment vertical="center"/>
    </xf>
    <xf numFmtId="10" fontId="113" fillId="0" borderId="0" xfId="1859" applyNumberFormat="1" applyFont="1" applyFill="1" applyBorder="1" applyAlignment="1">
      <alignment vertical="center"/>
    </xf>
    <xf numFmtId="0" fontId="115" fillId="0" borderId="0" xfId="1859" applyFont="1" applyFill="1" applyBorder="1" applyAlignment="1">
      <alignment horizontal="center" vertical="center"/>
    </xf>
    <xf numFmtId="10" fontId="115" fillId="0" borderId="0" xfId="1859" applyNumberFormat="1" applyFont="1" applyFill="1" applyBorder="1" applyAlignment="1">
      <alignment horizontal="center" vertical="center"/>
    </xf>
    <xf numFmtId="0" fontId="113" fillId="0" borderId="0" xfId="1859" applyFont="1" applyFill="1" applyBorder="1" applyAlignment="1">
      <alignment horizontal="left" vertical="center"/>
    </xf>
    <xf numFmtId="0" fontId="113" fillId="0" borderId="0" xfId="1859" applyFont="1" applyFill="1" applyBorder="1" applyAlignment="1">
      <alignment horizontal="right" vertical="center"/>
    </xf>
    <xf numFmtId="0" fontId="113" fillId="0" borderId="34" xfId="1859" applyFont="1" applyFill="1" applyBorder="1" applyAlignment="1">
      <alignment horizontal="center" vertical="center"/>
    </xf>
    <xf numFmtId="0" fontId="113" fillId="0" borderId="34" xfId="1859" applyFont="1" applyFill="1" applyBorder="1" applyAlignment="1">
      <alignment horizontal="center" vertical="center" wrapText="1"/>
    </xf>
    <xf numFmtId="0" fontId="110" fillId="0" borderId="34" xfId="1872" applyNumberFormat="1" applyFont="1" applyBorder="1" applyAlignment="1">
      <alignment horizontal="left" vertical="center" wrapText="1"/>
    </xf>
    <xf numFmtId="181" fontId="113" fillId="0" borderId="0" xfId="1861" applyNumberFormat="1" applyFont="1" applyAlignment="1">
      <alignment vertical="center"/>
    </xf>
    <xf numFmtId="181" fontId="115" fillId="0" borderId="0" xfId="1859" applyNumberFormat="1" applyFont="1" applyFill="1" applyBorder="1" applyAlignment="1">
      <alignment horizontal="center" vertical="center"/>
    </xf>
    <xf numFmtId="181" fontId="113" fillId="0" borderId="0" xfId="1859" applyNumberFormat="1" applyFont="1" applyFill="1" applyBorder="1" applyAlignment="1">
      <alignment vertical="center"/>
    </xf>
    <xf numFmtId="0" fontId="0" fillId="0" borderId="0" xfId="0"/>
    <xf numFmtId="0" fontId="6" fillId="28" borderId="0" xfId="178" applyFont="1" applyFill="1" applyAlignment="1">
      <alignment horizontal="right" vertical="center"/>
    </xf>
    <xf numFmtId="0" fontId="63" fillId="28" borderId="34" xfId="178" applyFont="1" applyFill="1" applyBorder="1" applyAlignment="1">
      <alignment horizontal="center" vertical="center" wrapText="1"/>
    </xf>
    <xf numFmtId="0" fontId="55" fillId="28" borderId="34" xfId="178" applyFont="1" applyFill="1" applyBorder="1" applyAlignment="1">
      <alignment vertical="center" wrapText="1"/>
    </xf>
    <xf numFmtId="0" fontId="6" fillId="28" borderId="34" xfId="178" applyFont="1" applyFill="1" applyBorder="1" applyAlignment="1">
      <alignment horizontal="center" vertical="center" wrapText="1"/>
    </xf>
    <xf numFmtId="0" fontId="55" fillId="28" borderId="34" xfId="178" applyFont="1" applyFill="1" applyBorder="1" applyAlignment="1">
      <alignment horizontal="left" vertical="center" wrapText="1"/>
    </xf>
    <xf numFmtId="0" fontId="11" fillId="28" borderId="34" xfId="178" applyFont="1" applyFill="1" applyBorder="1" applyAlignment="1">
      <alignment vertical="center" wrapText="1"/>
    </xf>
    <xf numFmtId="0" fontId="6" fillId="28" borderId="34" xfId="178" applyFont="1" applyFill="1" applyBorder="1" applyAlignment="1">
      <alignment horizontal="left" vertical="center" wrapText="1"/>
    </xf>
    <xf numFmtId="43" fontId="92" fillId="28" borderId="34" xfId="178" applyNumberFormat="1" applyFont="1" applyFill="1" applyBorder="1" applyAlignment="1">
      <alignment horizontal="center" vertical="center" wrapText="1"/>
    </xf>
    <xf numFmtId="43" fontId="92" fillId="28" borderId="34" xfId="234" applyNumberFormat="1" applyFont="1" applyFill="1" applyBorder="1" applyAlignment="1">
      <alignment horizontal="center" vertical="center"/>
    </xf>
    <xf numFmtId="0" fontId="6" fillId="57" borderId="0" xfId="178" applyFont="1" applyFill="1">
      <alignment vertical="center"/>
    </xf>
    <xf numFmtId="0" fontId="6" fillId="57" borderId="0" xfId="178" applyFont="1" applyFill="1" applyAlignment="1">
      <alignment horizontal="center" vertical="center"/>
    </xf>
    <xf numFmtId="0" fontId="6" fillId="57" borderId="0" xfId="178" applyFont="1" applyFill="1" applyAlignment="1">
      <alignment vertical="center" wrapText="1"/>
    </xf>
    <xf numFmtId="0" fontId="53" fillId="57" borderId="40" xfId="1672" applyNumberFormat="1" applyFont="1" applyFill="1" applyBorder="1" applyAlignment="1" applyProtection="1">
      <alignment horizontal="left" vertical="center" wrapText="1"/>
    </xf>
    <xf numFmtId="0" fontId="53" fillId="0" borderId="40" xfId="1672" applyNumberFormat="1" applyFont="1" applyFill="1" applyBorder="1" applyAlignment="1" applyProtection="1">
      <alignment horizontal="left" vertical="center" wrapText="1"/>
    </xf>
    <xf numFmtId="213" fontId="92" fillId="57" borderId="40" xfId="1820" applyNumberFormat="1" applyFont="1" applyFill="1" applyBorder="1" applyAlignment="1">
      <alignment horizontal="right" vertical="center"/>
    </xf>
    <xf numFmtId="0" fontId="120" fillId="57" borderId="40" xfId="1672" applyNumberFormat="1" applyFont="1" applyFill="1" applyBorder="1" applyAlignment="1" applyProtection="1">
      <alignment horizontal="left" vertical="center" wrapText="1"/>
    </xf>
    <xf numFmtId="0" fontId="121" fillId="57" borderId="40" xfId="1904" applyNumberFormat="1" applyFont="1" applyFill="1" applyBorder="1" applyAlignment="1">
      <alignment horizontal="left" vertical="center" wrapText="1"/>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181" fontId="111" fillId="57" borderId="40" xfId="231" applyNumberFormat="1" applyFont="1" applyFill="1" applyBorder="1" applyAlignment="1">
      <alignment vertical="center" wrapText="1"/>
    </xf>
    <xf numFmtId="0" fontId="6" fillId="57" borderId="0" xfId="178" applyFont="1" applyFill="1">
      <alignment vertical="center"/>
    </xf>
    <xf numFmtId="0" fontId="6" fillId="57" borderId="0" xfId="178" applyFont="1" applyFill="1" applyAlignment="1">
      <alignment horizontal="center" vertical="center"/>
    </xf>
    <xf numFmtId="0" fontId="6" fillId="57" borderId="0" xfId="178" applyFont="1" applyFill="1" applyAlignment="1">
      <alignment vertical="center" wrapText="1"/>
    </xf>
    <xf numFmtId="0" fontId="0" fillId="0" borderId="0" xfId="0" applyAlignment="1">
      <alignment vertical="center"/>
    </xf>
    <xf numFmtId="181" fontId="123" fillId="0" borderId="34" xfId="1861" applyNumberFormat="1" applyFont="1" applyBorder="1" applyAlignment="1">
      <alignment horizontal="center" vertical="center"/>
    </xf>
    <xf numFmtId="177" fontId="123" fillId="0" borderId="34" xfId="1837" applyNumberFormat="1" applyFont="1" applyBorder="1" applyAlignment="1">
      <alignment horizontal="center" vertical="center"/>
    </xf>
    <xf numFmtId="177" fontId="124" fillId="0" borderId="34" xfId="1837" applyNumberFormat="1" applyFont="1" applyBorder="1" applyAlignment="1">
      <alignment vertical="center" wrapText="1"/>
    </xf>
    <xf numFmtId="181" fontId="125" fillId="0" borderId="34" xfId="1861" applyNumberFormat="1" applyFont="1" applyBorder="1" applyAlignment="1">
      <alignment horizontal="center" vertical="center"/>
    </xf>
    <xf numFmtId="177" fontId="118" fillId="0" borderId="34" xfId="1837" applyNumberFormat="1" applyFont="1" applyBorder="1" applyAlignment="1">
      <alignment vertical="center" wrapText="1"/>
    </xf>
    <xf numFmtId="0" fontId="89" fillId="0" borderId="0" xfId="0" applyFont="1" applyAlignment="1">
      <alignment horizontal="left" vertical="center"/>
    </xf>
    <xf numFmtId="0" fontId="55" fillId="11" borderId="20" xfId="182" applyNumberFormat="1" applyFont="1" applyFill="1" applyBorder="1" applyAlignment="1" applyProtection="1">
      <alignment horizontal="left" vertical="center"/>
    </xf>
    <xf numFmtId="0" fontId="55" fillId="26" borderId="20" xfId="182" applyNumberFormat="1" applyFont="1" applyFill="1" applyBorder="1" applyAlignment="1" applyProtection="1">
      <alignment vertical="center" wrapText="1"/>
    </xf>
    <xf numFmtId="210" fontId="55" fillId="0" borderId="20" xfId="182" applyNumberFormat="1" applyFont="1" applyFill="1" applyBorder="1" applyAlignment="1" applyProtection="1">
      <alignment horizontal="right" vertical="center"/>
    </xf>
    <xf numFmtId="0" fontId="55" fillId="0" borderId="0" xfId="182" applyFont="1"/>
    <xf numFmtId="0" fontId="6" fillId="0" borderId="0" xfId="191" applyFont="1" applyAlignment="1">
      <alignment vertical="center"/>
    </xf>
    <xf numFmtId="10" fontId="125" fillId="0" borderId="34" xfId="1861" applyNumberFormat="1" applyFont="1" applyBorder="1" applyAlignment="1">
      <alignment horizontal="center" vertical="center"/>
    </xf>
    <xf numFmtId="0" fontId="53" fillId="0" borderId="0" xfId="0" applyFont="1" applyAlignment="1">
      <alignment horizontal="center" vertical="center"/>
    </xf>
    <xf numFmtId="0" fontId="68" fillId="0" borderId="49" xfId="0" applyFont="1" applyBorder="1" applyAlignment="1">
      <alignment horizontal="center" vertical="center"/>
    </xf>
    <xf numFmtId="0" fontId="68" fillId="0" borderId="49" xfId="0" applyFont="1" applyBorder="1" applyAlignment="1">
      <alignment horizontal="center" vertical="center" wrapText="1"/>
    </xf>
    <xf numFmtId="0" fontId="68" fillId="53" borderId="49" xfId="0" applyFont="1" applyFill="1" applyBorder="1" applyAlignment="1">
      <alignment horizontal="center" vertical="center" wrapText="1"/>
    </xf>
    <xf numFmtId="43" fontId="53" fillId="0" borderId="49" xfId="1924" applyFont="1" applyBorder="1" applyAlignment="1">
      <alignment vertical="center" wrapText="1"/>
    </xf>
    <xf numFmtId="180" fontId="11" fillId="0" borderId="49" xfId="0" applyNumberFormat="1" applyFont="1" applyBorder="1" applyAlignment="1">
      <alignment vertical="center"/>
    </xf>
    <xf numFmtId="180" fontId="53" fillId="0" borderId="49" xfId="0" applyNumberFormat="1" applyFont="1" applyBorder="1" applyAlignment="1">
      <alignment vertical="center"/>
    </xf>
    <xf numFmtId="213" fontId="53" fillId="0" borderId="49" xfId="0" applyNumberFormat="1" applyFont="1" applyBorder="1" applyAlignment="1">
      <alignment vertical="center"/>
    </xf>
    <xf numFmtId="43" fontId="11" fillId="0" borderId="49" xfId="1924" applyFont="1" applyBorder="1" applyAlignment="1">
      <alignment vertical="center" wrapText="1"/>
    </xf>
    <xf numFmtId="43" fontId="0" fillId="0" borderId="49" xfId="1924" applyFont="1" applyBorder="1" applyAlignment="1">
      <alignment vertical="center" wrapText="1"/>
    </xf>
    <xf numFmtId="43" fontId="127" fillId="0" borderId="49" xfId="1924" applyFont="1" applyBorder="1" applyAlignment="1">
      <alignment vertical="center" wrapText="1"/>
    </xf>
    <xf numFmtId="43" fontId="119" fillId="0" borderId="49" xfId="1924" applyFont="1" applyBorder="1" applyAlignment="1">
      <alignment vertical="center" wrapText="1"/>
    </xf>
    <xf numFmtId="0" fontId="11" fillId="0" borderId="49" xfId="0" applyFont="1" applyBorder="1" applyAlignment="1">
      <alignment vertical="center"/>
    </xf>
    <xf numFmtId="0" fontId="6" fillId="28" borderId="49" xfId="178" applyFont="1" applyFill="1" applyBorder="1" applyAlignment="1">
      <alignment horizontal="left" vertical="center" wrapText="1"/>
    </xf>
    <xf numFmtId="0" fontId="112" fillId="0" borderId="2" xfId="231" applyNumberFormat="1" applyFont="1" applyFill="1" applyBorder="1" applyAlignment="1">
      <alignment horizontal="center" vertical="center" wrapText="1"/>
    </xf>
    <xf numFmtId="43" fontId="6" fillId="0" borderId="40" xfId="231" applyFont="1" applyFill="1" applyBorder="1" applyAlignment="1">
      <alignment vertical="center" wrapText="1"/>
    </xf>
    <xf numFmtId="0" fontId="6" fillId="0" borderId="40" xfId="178" applyFont="1" applyFill="1" applyBorder="1" applyAlignment="1">
      <alignment horizontal="left" vertical="center" wrapText="1"/>
    </xf>
    <xf numFmtId="181" fontId="92" fillId="0" borderId="40" xfId="178" applyNumberFormat="1" applyFont="1" applyFill="1" applyBorder="1" applyAlignment="1">
      <alignment horizontal="center" vertical="center" wrapText="1"/>
    </xf>
    <xf numFmtId="180" fontId="92" fillId="0" borderId="40" xfId="1820" applyNumberFormat="1" applyFont="1" applyFill="1" applyBorder="1" applyAlignment="1">
      <alignment horizontal="right" vertical="center"/>
    </xf>
    <xf numFmtId="181" fontId="122" fillId="0" borderId="40" xfId="0" applyNumberFormat="1" applyFont="1" applyFill="1" applyBorder="1" applyAlignment="1">
      <alignment horizontal="center" vertical="center"/>
    </xf>
    <xf numFmtId="0" fontId="6" fillId="0" borderId="0" xfId="178" applyFont="1" applyFill="1">
      <alignment vertical="center"/>
    </xf>
    <xf numFmtId="213" fontId="92" fillId="0" borderId="40" xfId="1820" applyNumberFormat="1" applyFont="1" applyFill="1" applyBorder="1" applyAlignment="1">
      <alignment horizontal="right" vertical="center"/>
    </xf>
    <xf numFmtId="0" fontId="0" fillId="0" borderId="0" xfId="0" applyFill="1"/>
    <xf numFmtId="0" fontId="6" fillId="0" borderId="0" xfId="178" applyFont="1" applyFill="1" applyAlignment="1">
      <alignment horizontal="right" vertical="center"/>
    </xf>
    <xf numFmtId="0" fontId="63" fillId="0" borderId="40" xfId="178" applyFont="1" applyFill="1" applyBorder="1" applyAlignment="1">
      <alignment horizontal="center" vertical="center" wrapText="1"/>
    </xf>
    <xf numFmtId="0" fontId="64" fillId="0" borderId="0" xfId="256" applyFill="1"/>
    <xf numFmtId="0" fontId="6" fillId="28" borderId="51" xfId="178" applyFont="1" applyFill="1" applyBorder="1" applyAlignment="1">
      <alignment horizontal="center" vertical="center" wrapText="1"/>
    </xf>
    <xf numFmtId="0" fontId="11" fillId="28" borderId="52" xfId="178" applyFont="1" applyFill="1" applyBorder="1" applyAlignment="1">
      <alignment vertical="center" wrapText="1"/>
    </xf>
    <xf numFmtId="0" fontId="55" fillId="28" borderId="49" xfId="178" applyFont="1" applyFill="1" applyBorder="1" applyAlignment="1">
      <alignment vertical="center" wrapText="1"/>
    </xf>
    <xf numFmtId="181" fontId="63" fillId="0" borderId="40" xfId="178" applyNumberFormat="1" applyFont="1" applyFill="1" applyBorder="1" applyAlignment="1">
      <alignment horizontal="center" vertical="center" wrapText="1"/>
    </xf>
    <xf numFmtId="0" fontId="6" fillId="0" borderId="40" xfId="178" applyFont="1" applyFill="1" applyBorder="1" applyAlignment="1">
      <alignment horizontal="center" vertical="center" wrapText="1"/>
    </xf>
    <xf numFmtId="43" fontId="11" fillId="0" borderId="40" xfId="231" applyFont="1" applyFill="1" applyBorder="1" applyAlignment="1">
      <alignment vertical="center" wrapText="1"/>
    </xf>
    <xf numFmtId="0" fontId="55" fillId="0" borderId="40" xfId="178" applyFont="1" applyFill="1" applyBorder="1" applyAlignment="1">
      <alignment horizontal="left" vertical="center" wrapText="1"/>
    </xf>
    <xf numFmtId="0" fontId="6" fillId="0" borderId="49" xfId="178" applyFont="1" applyFill="1" applyBorder="1" applyAlignment="1">
      <alignment horizontal="center" vertical="center" wrapText="1"/>
    </xf>
    <xf numFmtId="43" fontId="11" fillId="0" borderId="49" xfId="231" applyFont="1" applyFill="1" applyBorder="1" applyAlignment="1">
      <alignment vertical="center" wrapText="1"/>
    </xf>
    <xf numFmtId="0" fontId="55" fillId="0" borderId="49" xfId="178" applyFont="1" applyFill="1" applyBorder="1" applyAlignment="1">
      <alignment horizontal="left" vertical="center" wrapText="1"/>
    </xf>
    <xf numFmtId="181" fontId="92" fillId="0" borderId="49" xfId="178" applyNumberFormat="1" applyFont="1" applyFill="1" applyBorder="1" applyAlignment="1">
      <alignment horizontal="center" vertical="center" wrapText="1"/>
    </xf>
    <xf numFmtId="181" fontId="92" fillId="0" borderId="40" xfId="234" applyNumberFormat="1" applyFont="1" applyFill="1" applyBorder="1" applyAlignment="1">
      <alignment horizontal="center" vertical="center"/>
    </xf>
    <xf numFmtId="0" fontId="55" fillId="0" borderId="40" xfId="178" applyFont="1" applyFill="1" applyBorder="1" applyAlignment="1">
      <alignment vertical="center" wrapText="1"/>
    </xf>
    <xf numFmtId="43" fontId="11" fillId="0" borderId="51" xfId="231" applyFont="1" applyFill="1" applyBorder="1" applyAlignment="1">
      <alignment vertical="center" wrapText="1"/>
    </xf>
    <xf numFmtId="0" fontId="55" fillId="0" borderId="52" xfId="178" applyFont="1" applyFill="1" applyBorder="1" applyAlignment="1">
      <alignment vertical="center" wrapText="1"/>
    </xf>
    <xf numFmtId="181" fontId="92" fillId="0" borderId="49" xfId="234" applyNumberFormat="1" applyFont="1" applyFill="1" applyBorder="1" applyAlignment="1">
      <alignment horizontal="center" vertical="center"/>
    </xf>
    <xf numFmtId="0" fontId="55" fillId="0" borderId="49" xfId="178" applyFont="1" applyFill="1" applyBorder="1" applyAlignment="1">
      <alignment vertical="center" wrapText="1"/>
    </xf>
    <xf numFmtId="0" fontId="6" fillId="0" borderId="53" xfId="178" applyFont="1" applyFill="1" applyBorder="1" applyAlignment="1">
      <alignment horizontal="center" vertical="center" wrapText="1"/>
    </xf>
    <xf numFmtId="43" fontId="11" fillId="0" borderId="53" xfId="231" applyFont="1" applyFill="1" applyBorder="1" applyAlignment="1">
      <alignment vertical="center" wrapText="1"/>
    </xf>
    <xf numFmtId="0" fontId="55" fillId="0" borderId="53" xfId="178" applyFont="1" applyFill="1" applyBorder="1" applyAlignment="1">
      <alignment horizontal="left" vertical="center" wrapText="1"/>
    </xf>
    <xf numFmtId="181" fontId="92" fillId="0" borderId="53" xfId="178" applyNumberFormat="1" applyFont="1" applyFill="1" applyBorder="1" applyAlignment="1">
      <alignment horizontal="center" vertical="center" wrapText="1"/>
    </xf>
    <xf numFmtId="181" fontId="117" fillId="57" borderId="34" xfId="1859" applyNumberFormat="1" applyFont="1" applyFill="1" applyBorder="1" applyAlignment="1">
      <alignment horizontal="center" vertical="center"/>
    </xf>
    <xf numFmtId="181" fontId="64" fillId="53" borderId="2" xfId="352" applyNumberFormat="1" applyFont="1" applyFill="1" applyBorder="1" applyAlignment="1">
      <alignment horizontal="center" vertical="center"/>
    </xf>
    <xf numFmtId="43" fontId="53" fillId="55" borderId="49" xfId="1924" applyFont="1" applyFill="1" applyBorder="1" applyAlignment="1">
      <alignment vertical="center" wrapText="1"/>
    </xf>
    <xf numFmtId="0" fontId="113" fillId="0" borderId="54" xfId="1859" applyFont="1" applyFill="1" applyBorder="1" applyAlignment="1">
      <alignment horizontal="center" vertical="center"/>
    </xf>
    <xf numFmtId="181" fontId="123" fillId="0" borderId="54" xfId="1861" applyNumberFormat="1" applyFont="1" applyBorder="1" applyAlignment="1">
      <alignment horizontal="center" vertical="center"/>
    </xf>
    <xf numFmtId="177" fontId="123" fillId="0" borderId="54" xfId="1837" applyNumberFormat="1" applyFont="1" applyBorder="1" applyAlignment="1">
      <alignment horizontal="center" vertical="center"/>
    </xf>
    <xf numFmtId="177" fontId="124" fillId="0" borderId="54" xfId="1837" applyNumberFormat="1" applyFont="1" applyBorder="1" applyAlignment="1">
      <alignment vertical="center" wrapText="1"/>
    </xf>
    <xf numFmtId="0" fontId="130" fillId="57" borderId="54" xfId="1859" applyFont="1" applyFill="1" applyBorder="1" applyAlignment="1">
      <alignment horizontal="center" vertical="center"/>
    </xf>
    <xf numFmtId="0" fontId="130" fillId="57" borderId="17" xfId="1859" applyFont="1" applyFill="1" applyBorder="1" applyAlignment="1">
      <alignment horizontal="center" vertical="center" wrapText="1"/>
    </xf>
    <xf numFmtId="0" fontId="0" fillId="0" borderId="0" xfId="0" applyFont="1" applyAlignment="1">
      <alignment horizontal="center"/>
    </xf>
    <xf numFmtId="181" fontId="117" fillId="57" borderId="34" xfId="1859" applyNumberFormat="1" applyFont="1" applyFill="1" applyBorder="1" applyAlignment="1">
      <alignment horizontal="center" vertical="center" wrapText="1"/>
    </xf>
    <xf numFmtId="181" fontId="110" fillId="0" borderId="54" xfId="231" applyNumberFormat="1" applyFont="1" applyBorder="1" applyAlignment="1">
      <alignment vertical="center" wrapText="1"/>
    </xf>
    <xf numFmtId="181" fontId="125" fillId="0" borderId="34" xfId="231" applyNumberFormat="1" applyFont="1" applyBorder="1" applyAlignment="1">
      <alignment vertical="center"/>
    </xf>
    <xf numFmtId="0" fontId="110" fillId="0" borderId="34" xfId="1872" applyNumberFormat="1" applyFont="1" applyBorder="1" applyAlignment="1">
      <alignment horizontal="center" vertical="center" wrapText="1"/>
    </xf>
    <xf numFmtId="210" fontId="55" fillId="58" borderId="20" xfId="182" applyNumberFormat="1" applyFill="1" applyBorder="1" applyAlignment="1" applyProtection="1">
      <alignment horizontal="right" vertical="center"/>
    </xf>
    <xf numFmtId="0" fontId="55" fillId="58" borderId="20" xfId="182" applyNumberFormat="1" applyFont="1" applyFill="1" applyBorder="1" applyAlignment="1" applyProtection="1">
      <alignment horizontal="left" vertical="center" wrapText="1"/>
    </xf>
    <xf numFmtId="0" fontId="126" fillId="0" borderId="20" xfId="182" applyNumberFormat="1" applyFont="1" applyFill="1" applyBorder="1" applyAlignment="1" applyProtection="1">
      <alignment horizontal="left" vertical="center" wrapText="1"/>
    </xf>
    <xf numFmtId="180" fontId="11" fillId="59" borderId="2" xfId="232" applyNumberFormat="1" applyFont="1" applyFill="1" applyBorder="1" applyAlignment="1">
      <alignment horizontal="right" vertical="center" wrapText="1" shrinkToFit="1"/>
    </xf>
    <xf numFmtId="180" fontId="11" fillId="59" borderId="2" xfId="232" applyNumberFormat="1" applyFont="1" applyFill="1" applyBorder="1" applyAlignment="1" applyProtection="1">
      <alignment horizontal="right" vertical="center" wrapText="1" shrinkToFit="1"/>
    </xf>
    <xf numFmtId="43" fontId="6" fillId="0" borderId="54" xfId="231" applyFont="1" applyFill="1" applyBorder="1" applyAlignment="1">
      <alignment vertical="center" wrapText="1"/>
    </xf>
    <xf numFmtId="0" fontId="6" fillId="0" borderId="54" xfId="178" applyFont="1" applyFill="1" applyBorder="1" applyAlignment="1">
      <alignment horizontal="left" vertical="center" wrapText="1"/>
    </xf>
    <xf numFmtId="0" fontId="53" fillId="0" borderId="54" xfId="1672" applyNumberFormat="1" applyFont="1" applyFill="1" applyBorder="1" applyAlignment="1" applyProtection="1">
      <alignment horizontal="left" vertical="center" wrapText="1"/>
    </xf>
    <xf numFmtId="180" fontId="92" fillId="0" borderId="54" xfId="1820" applyNumberFormat="1" applyFont="1" applyFill="1" applyBorder="1" applyAlignment="1">
      <alignment horizontal="right" vertical="center"/>
    </xf>
    <xf numFmtId="181" fontId="122" fillId="0" borderId="54" xfId="0" applyNumberFormat="1" applyFont="1" applyFill="1" applyBorder="1" applyAlignment="1">
      <alignment horizontal="center" vertical="center"/>
    </xf>
    <xf numFmtId="0" fontId="71" fillId="11" borderId="20" xfId="182" applyNumberFormat="1" applyFont="1" applyFill="1" applyBorder="1" applyAlignment="1" applyProtection="1">
      <alignment horizontal="center" vertical="center" wrapText="1"/>
    </xf>
    <xf numFmtId="0" fontId="12" fillId="41" borderId="20" xfId="182" applyNumberFormat="1" applyFont="1" applyFill="1" applyBorder="1" applyAlignment="1" applyProtection="1">
      <alignment horizontal="center" vertical="center" wrapText="1"/>
    </xf>
    <xf numFmtId="0" fontId="69" fillId="0" borderId="19" xfId="182" applyNumberFormat="1" applyFont="1" applyFill="1" applyBorder="1" applyAlignment="1" applyProtection="1">
      <alignment vertical="center" wrapText="1"/>
    </xf>
    <xf numFmtId="0" fontId="55" fillId="54" borderId="20" xfId="182" applyNumberFormat="1" applyFont="1" applyFill="1" applyBorder="1" applyAlignment="1" applyProtection="1">
      <alignment vertical="center" wrapText="1"/>
    </xf>
    <xf numFmtId="0" fontId="55" fillId="55" borderId="20" xfId="182" applyNumberFormat="1" applyFont="1" applyFill="1" applyBorder="1" applyAlignment="1" applyProtection="1">
      <alignment vertical="center" wrapText="1"/>
    </xf>
    <xf numFmtId="0" fontId="55" fillId="56" borderId="20" xfId="182" applyNumberFormat="1" applyFont="1" applyFill="1" applyBorder="1" applyAlignment="1" applyProtection="1">
      <alignment vertical="center" wrapText="1"/>
    </xf>
    <xf numFmtId="0" fontId="55" fillId="7" borderId="20" xfId="182" applyNumberFormat="1" applyFont="1" applyFill="1" applyBorder="1" applyAlignment="1" applyProtection="1">
      <alignment vertical="center" wrapText="1"/>
    </xf>
    <xf numFmtId="0" fontId="69" fillId="7" borderId="20" xfId="182" applyNumberFormat="1" applyFont="1" applyFill="1" applyBorder="1" applyAlignment="1" applyProtection="1">
      <alignment vertical="center" wrapText="1"/>
    </xf>
    <xf numFmtId="180" fontId="11" fillId="28" borderId="56" xfId="232" applyNumberFormat="1" applyFont="1" applyFill="1" applyBorder="1" applyAlignment="1">
      <alignment horizontal="right" vertical="center" wrapText="1" shrinkToFit="1"/>
    </xf>
    <xf numFmtId="0" fontId="88" fillId="0" borderId="0" xfId="182" applyNumberFormat="1" applyFont="1" applyFill="1" applyBorder="1" applyAlignment="1" applyProtection="1">
      <alignment horizontal="left" vertical="center"/>
    </xf>
    <xf numFmtId="0" fontId="90" fillId="0" borderId="0" xfId="182" applyNumberFormat="1" applyFont="1" applyFill="1" applyBorder="1" applyAlignment="1" applyProtection="1">
      <alignment horizontal="center" vertical="center"/>
    </xf>
    <xf numFmtId="0" fontId="71" fillId="11" borderId="59" xfId="182" applyNumberFormat="1" applyFont="1" applyFill="1" applyBorder="1" applyAlignment="1" applyProtection="1">
      <alignment horizontal="center" vertical="center" wrapText="1"/>
    </xf>
    <xf numFmtId="0" fontId="71" fillId="11" borderId="60" xfId="182" applyNumberFormat="1" applyFont="1" applyFill="1" applyBorder="1" applyAlignment="1" applyProtection="1">
      <alignment horizontal="center" vertical="center" wrapText="1"/>
    </xf>
    <xf numFmtId="0" fontId="71" fillId="41" borderId="57" xfId="182" applyNumberFormat="1" applyFont="1" applyFill="1" applyBorder="1" applyAlignment="1" applyProtection="1">
      <alignment horizontal="center" vertical="center" wrapText="1"/>
    </xf>
    <xf numFmtId="0" fontId="71" fillId="41" borderId="61" xfId="182" applyNumberFormat="1" applyFont="1" applyFill="1" applyBorder="1" applyAlignment="1" applyProtection="1">
      <alignment horizontal="center" vertical="center" wrapText="1"/>
    </xf>
    <xf numFmtId="0" fontId="71" fillId="41" borderId="58" xfId="182" applyNumberFormat="1" applyFont="1" applyFill="1" applyBorder="1" applyAlignment="1" applyProtection="1">
      <alignment horizontal="center" vertical="center" wrapText="1"/>
    </xf>
    <xf numFmtId="0" fontId="12" fillId="41" borderId="57" xfId="182" applyNumberFormat="1" applyFont="1" applyFill="1" applyBorder="1" applyAlignment="1" applyProtection="1">
      <alignment horizontal="center" vertical="center" wrapText="1"/>
    </xf>
    <xf numFmtId="0" fontId="12" fillId="41" borderId="58" xfId="182" applyNumberFormat="1" applyFont="1" applyFill="1" applyBorder="1" applyAlignment="1" applyProtection="1">
      <alignment horizontal="center" vertical="center" wrapText="1"/>
    </xf>
    <xf numFmtId="179" fontId="11" fillId="28" borderId="1" xfId="179" applyNumberFormat="1" applyFont="1" applyFill="1" applyBorder="1" applyAlignment="1">
      <alignment horizontal="center" vertical="center" wrapText="1"/>
    </xf>
    <xf numFmtId="179" fontId="11" fillId="28" borderId="18" xfId="179" applyNumberFormat="1" applyFont="1" applyFill="1" applyBorder="1" applyAlignment="1">
      <alignment horizontal="center" vertical="center" wrapText="1"/>
    </xf>
    <xf numFmtId="3" fontId="109" fillId="28" borderId="0" xfId="179" applyNumberFormat="1" applyFont="1" applyFill="1" applyBorder="1" applyAlignment="1">
      <alignment horizontal="center" vertical="center" wrapText="1"/>
    </xf>
    <xf numFmtId="177" fontId="109" fillId="28" borderId="0" xfId="179" applyNumberFormat="1" applyFont="1" applyFill="1" applyBorder="1" applyAlignment="1">
      <alignment horizontal="center" vertical="center" wrapText="1"/>
    </xf>
    <xf numFmtId="3" fontId="11" fillId="28" borderId="1" xfId="179" applyNumberFormat="1" applyFont="1" applyFill="1" applyBorder="1" applyAlignment="1">
      <alignment horizontal="center" vertical="center" wrapText="1"/>
    </xf>
    <xf numFmtId="3" fontId="11" fillId="28" borderId="18" xfId="179" applyNumberFormat="1" applyFont="1" applyFill="1" applyBorder="1" applyAlignment="1">
      <alignment horizontal="center" vertical="center" wrapText="1"/>
    </xf>
    <xf numFmtId="3" fontId="11" fillId="28" borderId="16" xfId="179" applyNumberFormat="1" applyFont="1" applyFill="1" applyBorder="1" applyAlignment="1">
      <alignment horizontal="center" vertical="center" wrapText="1"/>
    </xf>
    <xf numFmtId="3" fontId="11" fillId="28" borderId="4" xfId="179" applyNumberFormat="1" applyFont="1" applyFill="1" applyBorder="1" applyAlignment="1">
      <alignment horizontal="center" vertical="center" wrapText="1"/>
    </xf>
    <xf numFmtId="3" fontId="11" fillId="28" borderId="21" xfId="179" applyNumberFormat="1" applyFont="1" applyFill="1" applyBorder="1" applyAlignment="1">
      <alignment horizontal="center" vertical="center" wrapText="1"/>
    </xf>
    <xf numFmtId="179" fontId="11" fillId="28" borderId="17" xfId="179" applyNumberFormat="1" applyFont="1" applyFill="1" applyBorder="1" applyAlignment="1">
      <alignment horizontal="center" vertical="center" wrapText="1"/>
    </xf>
    <xf numFmtId="3" fontId="11" fillId="28" borderId="62" xfId="179" applyNumberFormat="1" applyFont="1" applyFill="1" applyBorder="1" applyAlignment="1">
      <alignment horizontal="center" vertical="center" wrapText="1"/>
    </xf>
    <xf numFmtId="3" fontId="11" fillId="28" borderId="63" xfId="179" applyNumberFormat="1" applyFont="1" applyFill="1" applyBorder="1" applyAlignment="1">
      <alignment horizontal="center" vertical="center" wrapText="1"/>
    </xf>
    <xf numFmtId="3" fontId="11" fillId="28" borderId="64" xfId="179" applyNumberFormat="1" applyFont="1" applyFill="1" applyBorder="1" applyAlignment="1">
      <alignment horizontal="center" vertical="center" wrapText="1"/>
    </xf>
    <xf numFmtId="3" fontId="98" fillId="0" borderId="0" xfId="256" applyNumberFormat="1" applyFont="1" applyFill="1" applyAlignment="1">
      <alignment horizontal="center" vertical="center"/>
    </xf>
    <xf numFmtId="182" fontId="6" fillId="0" borderId="48" xfId="256" applyNumberFormat="1" applyFont="1" applyFill="1" applyBorder="1" applyAlignment="1">
      <alignment horizontal="left" vertical="top" wrapText="1"/>
    </xf>
    <xf numFmtId="182" fontId="6" fillId="0" borderId="31" xfId="256" applyNumberFormat="1" applyFont="1" applyFill="1" applyBorder="1" applyAlignment="1">
      <alignment horizontal="left" vertical="top" wrapText="1"/>
    </xf>
    <xf numFmtId="182" fontId="6" fillId="0" borderId="32" xfId="256" applyNumberFormat="1" applyFont="1" applyFill="1" applyBorder="1" applyAlignment="1">
      <alignment horizontal="left" vertical="top" wrapText="1"/>
    </xf>
    <xf numFmtId="0" fontId="6" fillId="0" borderId="48" xfId="1720" applyFont="1" applyFill="1" applyBorder="1" applyAlignment="1">
      <alignment horizontal="left" vertical="top" wrapText="1"/>
    </xf>
    <xf numFmtId="0" fontId="6" fillId="0" borderId="31" xfId="1720" applyFont="1" applyFill="1" applyBorder="1" applyAlignment="1">
      <alignment horizontal="left" vertical="top" wrapText="1"/>
    </xf>
    <xf numFmtId="0" fontId="6" fillId="0" borderId="32" xfId="1720" applyFont="1" applyFill="1" applyBorder="1" applyAlignment="1">
      <alignment horizontal="left" vertical="top" wrapText="1"/>
    </xf>
    <xf numFmtId="0" fontId="90" fillId="0" borderId="0" xfId="191" applyFont="1" applyBorder="1" applyAlignment="1">
      <alignment horizontal="center" vertical="center"/>
    </xf>
    <xf numFmtId="0" fontId="91" fillId="0" borderId="0" xfId="191" applyFont="1" applyBorder="1" applyAlignment="1">
      <alignment horizontal="center" vertical="center"/>
    </xf>
    <xf numFmtId="0" fontId="65" fillId="0" borderId="22" xfId="191" applyFont="1" applyBorder="1" applyAlignment="1">
      <alignment horizontal="right"/>
    </xf>
    <xf numFmtId="0" fontId="66" fillId="0" borderId="15" xfId="191" applyFont="1" applyBorder="1" applyAlignment="1">
      <alignment horizontal="center" vertical="center" wrapText="1"/>
    </xf>
    <xf numFmtId="0" fontId="66" fillId="0" borderId="4" xfId="191" applyFont="1" applyBorder="1" applyAlignment="1">
      <alignment horizontal="center" vertical="center" wrapText="1"/>
    </xf>
    <xf numFmtId="0" fontId="66" fillId="0" borderId="21" xfId="191" applyFont="1" applyBorder="1" applyAlignment="1">
      <alignment horizontal="center" vertical="center" wrapText="1"/>
    </xf>
    <xf numFmtId="0" fontId="66" fillId="0" borderId="16" xfId="191" applyFont="1" applyBorder="1" applyAlignment="1">
      <alignment horizontal="center" vertical="center" wrapText="1"/>
    </xf>
    <xf numFmtId="0" fontId="66" fillId="0" borderId="33" xfId="191" applyFont="1" applyBorder="1" applyAlignment="1">
      <alignment horizontal="center" vertical="center" wrapText="1"/>
    </xf>
    <xf numFmtId="0" fontId="66" fillId="0" borderId="23" xfId="191" applyFont="1" applyBorder="1" applyAlignment="1">
      <alignment horizontal="center" vertical="center" wrapText="1"/>
    </xf>
    <xf numFmtId="9" fontId="6" fillId="0" borderId="2" xfId="191" applyNumberFormat="1" applyFont="1" applyBorder="1" applyAlignment="1">
      <alignment horizontal="center" vertical="center" wrapText="1"/>
    </xf>
    <xf numFmtId="9" fontId="64" fillId="0" borderId="2" xfId="191" applyNumberFormat="1" applyFont="1" applyBorder="1" applyAlignment="1">
      <alignment horizontal="center" vertical="center" wrapText="1"/>
    </xf>
    <xf numFmtId="0" fontId="6" fillId="0" borderId="1" xfId="191" applyFont="1" applyBorder="1" applyAlignment="1">
      <alignment horizontal="center" vertical="center" wrapText="1"/>
    </xf>
    <xf numFmtId="0" fontId="64" fillId="0" borderId="17" xfId="191" applyFont="1" applyBorder="1" applyAlignment="1">
      <alignment horizontal="center" vertical="center" wrapText="1"/>
    </xf>
    <xf numFmtId="0" fontId="64" fillId="0" borderId="18" xfId="191" applyFont="1" applyBorder="1" applyAlignment="1">
      <alignment horizontal="center" vertical="center" wrapText="1"/>
    </xf>
    <xf numFmtId="0" fontId="66" fillId="0" borderId="2" xfId="191" applyFont="1" applyBorder="1" applyAlignment="1">
      <alignment horizontal="center" vertical="center" wrapText="1"/>
    </xf>
    <xf numFmtId="0" fontId="66" fillId="0" borderId="24" xfId="191" applyFont="1" applyBorder="1" applyAlignment="1">
      <alignment horizontal="center" vertical="center" wrapText="1"/>
    </xf>
    <xf numFmtId="0" fontId="90" fillId="0" borderId="0" xfId="0" applyFont="1" applyAlignment="1">
      <alignment horizontal="center" vertical="center"/>
    </xf>
    <xf numFmtId="213" fontId="126" fillId="53" borderId="50" xfId="0" applyNumberFormat="1" applyFont="1" applyFill="1" applyBorder="1" applyAlignment="1">
      <alignment vertical="top" wrapText="1"/>
    </xf>
    <xf numFmtId="213" fontId="126" fillId="53" borderId="17" xfId="0" applyNumberFormat="1" applyFont="1" applyFill="1" applyBorder="1" applyAlignment="1">
      <alignment vertical="top" wrapText="1"/>
    </xf>
    <xf numFmtId="213" fontId="126" fillId="53" borderId="18" xfId="0" applyNumberFormat="1" applyFont="1" applyFill="1" applyBorder="1" applyAlignment="1">
      <alignment vertical="top" wrapText="1"/>
    </xf>
    <xf numFmtId="0" fontId="88" fillId="0" borderId="0" xfId="0" applyFont="1" applyAlignment="1">
      <alignment horizontal="left" vertical="center"/>
    </xf>
    <xf numFmtId="0" fontId="89" fillId="0" borderId="0" xfId="0" applyFont="1" applyAlignment="1">
      <alignment horizontal="left" vertical="center"/>
    </xf>
    <xf numFmtId="0" fontId="110" fillId="0" borderId="55" xfId="1872" applyNumberFormat="1" applyFont="1" applyBorder="1" applyAlignment="1">
      <alignment horizontal="center" vertical="center" wrapText="1"/>
    </xf>
    <xf numFmtId="0" fontId="110" fillId="0" borderId="17" xfId="1872" applyNumberFormat="1" applyFont="1" applyBorder="1" applyAlignment="1">
      <alignment horizontal="center" vertical="center" wrapText="1"/>
    </xf>
    <xf numFmtId="0" fontId="110" fillId="0" borderId="18" xfId="1872" applyNumberFormat="1" applyFont="1" applyBorder="1" applyAlignment="1">
      <alignment horizontal="center" vertical="center" wrapText="1"/>
    </xf>
    <xf numFmtId="181" fontId="110" fillId="0" borderId="55" xfId="231" applyNumberFormat="1" applyFont="1" applyBorder="1" applyAlignment="1">
      <alignment horizontal="center" vertical="center" wrapText="1"/>
    </xf>
    <xf numFmtId="181" fontId="110" fillId="0" borderId="18" xfId="231" applyNumberFormat="1" applyFont="1" applyBorder="1" applyAlignment="1">
      <alignment horizontal="center" vertical="center" wrapText="1"/>
    </xf>
    <xf numFmtId="0" fontId="117" fillId="0" borderId="0" xfId="1859" applyFont="1" applyFill="1" applyBorder="1" applyAlignment="1">
      <alignment horizontal="left" vertical="center"/>
    </xf>
    <xf numFmtId="10" fontId="117" fillId="57" borderId="38" xfId="1859" applyNumberFormat="1" applyFont="1" applyFill="1" applyBorder="1" applyAlignment="1">
      <alignment horizontal="center" vertical="center"/>
    </xf>
    <xf numFmtId="10" fontId="117" fillId="57" borderId="18" xfId="1859" applyNumberFormat="1" applyFont="1" applyFill="1" applyBorder="1" applyAlignment="1">
      <alignment horizontal="center" vertical="center"/>
    </xf>
    <xf numFmtId="0" fontId="118" fillId="0" borderId="35" xfId="1859" applyFont="1" applyFill="1" applyBorder="1" applyAlignment="1">
      <alignment horizontal="center" vertical="center"/>
    </xf>
    <xf numFmtId="0" fontId="118" fillId="0" borderId="36" xfId="1859" applyFont="1" applyFill="1" applyBorder="1" applyAlignment="1">
      <alignment horizontal="center" vertical="center"/>
    </xf>
    <xf numFmtId="0" fontId="118" fillId="0" borderId="37" xfId="1859" applyFont="1" applyFill="1" applyBorder="1" applyAlignment="1">
      <alignment horizontal="center" vertical="center"/>
    </xf>
    <xf numFmtId="0" fontId="114" fillId="0" borderId="0" xfId="1859" applyFont="1" applyFill="1" applyBorder="1" applyAlignment="1">
      <alignment horizontal="center" vertical="center"/>
    </xf>
    <xf numFmtId="0" fontId="113" fillId="0" borderId="22" xfId="1859" applyFont="1" applyFill="1" applyBorder="1" applyAlignment="1">
      <alignment horizontal="left" vertical="center"/>
    </xf>
    <xf numFmtId="0" fontId="116" fillId="57" borderId="34" xfId="1859" applyFont="1" applyFill="1" applyBorder="1" applyAlignment="1">
      <alignment horizontal="center" vertical="center"/>
    </xf>
    <xf numFmtId="181" fontId="117" fillId="57" borderId="34" xfId="1859" applyNumberFormat="1" applyFont="1" applyFill="1" applyBorder="1" applyAlignment="1">
      <alignment horizontal="center" vertical="center"/>
    </xf>
    <xf numFmtId="10" fontId="117" fillId="57" borderId="39" xfId="1859" applyNumberFormat="1" applyFont="1" applyFill="1" applyBorder="1" applyAlignment="1">
      <alignment horizontal="center" vertical="center" wrapText="1"/>
    </xf>
    <xf numFmtId="10" fontId="117" fillId="57" borderId="24" xfId="1859" applyNumberFormat="1" applyFont="1" applyFill="1" applyBorder="1" applyAlignment="1">
      <alignment horizontal="center" vertical="center"/>
    </xf>
    <xf numFmtId="0" fontId="116" fillId="57" borderId="55" xfId="1859" applyFont="1" applyFill="1" applyBorder="1" applyAlignment="1">
      <alignment horizontal="center" vertical="center" wrapText="1"/>
    </xf>
    <xf numFmtId="0" fontId="116" fillId="57" borderId="18" xfId="1859" applyFont="1" applyFill="1" applyBorder="1" applyAlignment="1">
      <alignment horizontal="center" vertical="center" wrapText="1"/>
    </xf>
    <xf numFmtId="181" fontId="110" fillId="0" borderId="55" xfId="231" applyNumberFormat="1" applyFont="1" applyBorder="1" applyAlignment="1">
      <alignment vertical="center" wrapText="1"/>
    </xf>
    <xf numFmtId="181" fontId="110" fillId="0" borderId="17" xfId="231" applyNumberFormat="1" applyFont="1" applyBorder="1" applyAlignment="1">
      <alignment vertical="center" wrapText="1"/>
    </xf>
    <xf numFmtId="181" fontId="110" fillId="0" borderId="18" xfId="231" applyNumberFormat="1" applyFont="1" applyBorder="1" applyAlignment="1">
      <alignment vertical="center" wrapText="1"/>
    </xf>
    <xf numFmtId="0" fontId="116" fillId="57" borderId="55" xfId="1859" applyFont="1" applyFill="1" applyBorder="1" applyAlignment="1">
      <alignment horizontal="center" vertical="center"/>
    </xf>
    <xf numFmtId="0" fontId="116" fillId="57" borderId="17" xfId="1859" applyFont="1" applyFill="1" applyBorder="1" applyAlignment="1">
      <alignment horizontal="center" vertical="center"/>
    </xf>
    <xf numFmtId="0" fontId="116" fillId="57" borderId="18" xfId="1859" applyFont="1" applyFill="1" applyBorder="1" applyAlignment="1">
      <alignment horizontal="center" vertical="center"/>
    </xf>
    <xf numFmtId="0" fontId="63" fillId="28" borderId="0" xfId="178" applyFont="1" applyFill="1" applyAlignment="1">
      <alignment vertical="center"/>
    </xf>
    <xf numFmtId="0" fontId="87" fillId="28" borderId="0" xfId="178" applyFont="1" applyFill="1" applyAlignment="1">
      <alignment horizontal="center" vertical="center"/>
    </xf>
    <xf numFmtId="0" fontId="6" fillId="28" borderId="15" xfId="178" applyFont="1" applyFill="1" applyBorder="1" applyAlignment="1">
      <alignment horizontal="center" vertical="center" wrapText="1"/>
    </xf>
    <xf numFmtId="0" fontId="6" fillId="28" borderId="21" xfId="178" applyFont="1" applyFill="1" applyBorder="1" applyAlignment="1">
      <alignment horizontal="center" vertical="center" wrapText="1"/>
    </xf>
    <xf numFmtId="43" fontId="63" fillId="57" borderId="0" xfId="231" applyFont="1" applyFill="1" applyAlignment="1">
      <alignment vertical="center"/>
    </xf>
    <xf numFmtId="0" fontId="87" fillId="0" borderId="0" xfId="178" applyFont="1" applyFill="1" applyAlignment="1">
      <alignment horizontal="center" vertical="center"/>
    </xf>
    <xf numFmtId="0" fontId="6" fillId="57" borderId="0" xfId="178" applyFont="1" applyFill="1" applyAlignment="1">
      <alignment horizontal="left" vertical="center"/>
    </xf>
    <xf numFmtId="0" fontId="111" fillId="57" borderId="40" xfId="231" applyNumberFormat="1" applyFont="1" applyFill="1" applyBorder="1" applyAlignment="1">
      <alignment horizontal="center" vertical="center" wrapText="1"/>
    </xf>
    <xf numFmtId="0" fontId="63" fillId="0" borderId="41" xfId="178" applyFont="1" applyFill="1" applyBorder="1" applyAlignment="1">
      <alignment horizontal="left" vertical="center" wrapText="1"/>
    </xf>
    <xf numFmtId="0" fontId="63" fillId="0" borderId="47" xfId="178" applyFont="1" applyFill="1" applyBorder="1" applyAlignment="1">
      <alignment horizontal="left" vertical="center" wrapText="1"/>
    </xf>
  </cellXfs>
  <cellStyles count="2033">
    <cellStyle name="??" xfId="1"/>
    <cellStyle name="?? [0]" xfId="2"/>
    <cellStyle name="?? [0] 2" xfId="258"/>
    <cellStyle name="?? [0] 3" xfId="1646"/>
    <cellStyle name="?? 2" xfId="257"/>
    <cellStyle name="?? 3" xfId="1632"/>
    <cellStyle name="?? 4" xfId="1645"/>
    <cellStyle name="?? 5" xfId="1658"/>
    <cellStyle name="?? 6" xfId="1647"/>
    <cellStyle name="??_0N-HANDLING " xfId="3"/>
    <cellStyle name="@_text" xfId="4"/>
    <cellStyle name="_(中企华)审计评估联合申报明细表.V1" xfId="5"/>
    <cellStyle name="_(中企华)审计评估联合申报明细表.V1 2" xfId="259"/>
    <cellStyle name="_CBRE明细表" xfId="6"/>
    <cellStyle name="_CBRE明细表 2" xfId="260"/>
    <cellStyle name="_ET_STYLE_NoName_00_" xfId="7"/>
    <cellStyle name="_ET_STYLE_NoName_00_ 2" xfId="8"/>
    <cellStyle name="_ET_STYLE_NoName_00_ 2 2" xfId="358"/>
    <cellStyle name="_ET_STYLE_NoName_00_ 2 2 2" xfId="359"/>
    <cellStyle name="_ET_STYLE_NoName_00_ 2 2 2 2" xfId="360"/>
    <cellStyle name="_ET_STYLE_NoName_00_ 2 2 2 2 2" xfId="1692"/>
    <cellStyle name="_ET_STYLE_NoName_00_ 2 2 2 3" xfId="1691"/>
    <cellStyle name="_ET_STYLE_NoName_00_ 2 2 2_林-2018年 政府预算收支 草案" xfId="361"/>
    <cellStyle name="_ET_STYLE_NoName_00_ 2 2 2_林-2018年 政府预算收支 草案 2" xfId="362"/>
    <cellStyle name="_ET_STYLE_NoName_00_ 2 2 2_林-2018年 政府预算收支 草案 2 2" xfId="1694"/>
    <cellStyle name="_ET_STYLE_NoName_00_ 2 2 2_林-2018年 政府预算收支 草案 3" xfId="1693"/>
    <cellStyle name="_ET_STYLE_NoName_00_ 2 2 3" xfId="363"/>
    <cellStyle name="_ET_STYLE_NoName_00_ 2 2 3 2" xfId="1695"/>
    <cellStyle name="_ET_STYLE_NoName_00_ 2 2 4" xfId="1690"/>
    <cellStyle name="_ET_STYLE_NoName_00_ 2 2_林-2018年 政府预算收支 草案" xfId="364"/>
    <cellStyle name="_ET_STYLE_NoName_00_ 2 2_林-2018年 政府预算收支 草案 2" xfId="365"/>
    <cellStyle name="_ET_STYLE_NoName_00_ 2 2_林-2018年 政府预算收支 草案 2 2" xfId="1697"/>
    <cellStyle name="_ET_STYLE_NoName_00_ 2 2_林-2018年 政府预算收支 草案 3" xfId="1696"/>
    <cellStyle name="_ET_STYLE_NoName_00_ 2 3" xfId="366"/>
    <cellStyle name="_ET_STYLE_NoName_00_ 2 3 2" xfId="367"/>
    <cellStyle name="_ET_STYLE_NoName_00_ 2 3 2 2" xfId="1699"/>
    <cellStyle name="_ET_STYLE_NoName_00_ 2 3 3" xfId="1698"/>
    <cellStyle name="_ET_STYLE_NoName_00_ 2 3_林-2018年 政府预算收支 草案" xfId="368"/>
    <cellStyle name="_ET_STYLE_NoName_00_ 2 3_林-2018年 政府预算收支 草案 2" xfId="369"/>
    <cellStyle name="_ET_STYLE_NoName_00_ 2 3_林-2018年 政府预算收支 草案 2 2" xfId="1701"/>
    <cellStyle name="_ET_STYLE_NoName_00_ 2 3_林-2018年 政府预算收支 草案 3" xfId="1700"/>
    <cellStyle name="_ET_STYLE_NoName_00_ 2 4" xfId="370"/>
    <cellStyle name="_ET_STYLE_NoName_00_ 2 4 2" xfId="1702"/>
    <cellStyle name="_ET_STYLE_NoName_00_ 2_林-2018年 政府预算收支 草案" xfId="371"/>
    <cellStyle name="_ET_STYLE_NoName_00_ 2_林-2018年 政府预算收支 草案 2" xfId="372"/>
    <cellStyle name="_ET_STYLE_NoName_00_ 2_林-2018年 政府预算收支 草案 2 2" xfId="1704"/>
    <cellStyle name="_ET_STYLE_NoName_00_ 2_林-2018年 政府预算收支 草案 3" xfId="1703"/>
    <cellStyle name="_ET_STYLE_NoName_00_ 3" xfId="261"/>
    <cellStyle name="_ET_STYLE_NoName_00_ 3 2" xfId="373"/>
    <cellStyle name="_ET_STYLE_NoName_00_ 3 2 2" xfId="374"/>
    <cellStyle name="_ET_STYLE_NoName_00_ 3 2 2 2" xfId="1706"/>
    <cellStyle name="_ET_STYLE_NoName_00_ 3 2 3" xfId="1705"/>
    <cellStyle name="_ET_STYLE_NoName_00_ 3 2_林-2018年 政府预算收支 草案" xfId="375"/>
    <cellStyle name="_ET_STYLE_NoName_00_ 3 2_林-2018年 政府预算收支 草案 2" xfId="376"/>
    <cellStyle name="_ET_STYLE_NoName_00_ 3 2_林-2018年 政府预算收支 草案 2 2" xfId="1708"/>
    <cellStyle name="_ET_STYLE_NoName_00_ 3 2_林-2018年 政府预算收支 草案 3" xfId="1707"/>
    <cellStyle name="_ET_STYLE_NoName_00_ 3 3" xfId="377"/>
    <cellStyle name="_ET_STYLE_NoName_00_ 3 3 2" xfId="1709"/>
    <cellStyle name="_ET_STYLE_NoName_00_ 3_林-2018年 政府预算收支 草案" xfId="378"/>
    <cellStyle name="_ET_STYLE_NoName_00_ 3_林-2018年 政府预算收支 草案 2" xfId="379"/>
    <cellStyle name="_ET_STYLE_NoName_00_ 3_林-2018年 政府预算收支 草案 2 2" xfId="1711"/>
    <cellStyle name="_ET_STYLE_NoName_00_ 3_林-2018年 政府预算收支 草案 3" xfId="1710"/>
    <cellStyle name="_ET_STYLE_NoName_00_ 4" xfId="380"/>
    <cellStyle name="_ET_STYLE_NoName_00_ 4 2" xfId="381"/>
    <cellStyle name="_ET_STYLE_NoName_00_ 4 2 2" xfId="1713"/>
    <cellStyle name="_ET_STYLE_NoName_00_ 4 3" xfId="1712"/>
    <cellStyle name="_ET_STYLE_NoName_00_ 4_林-2018年 政府预算收支 草案" xfId="382"/>
    <cellStyle name="_ET_STYLE_NoName_00_ 4_林-2018年 政府预算收支 草案 2" xfId="383"/>
    <cellStyle name="_ET_STYLE_NoName_00_ 4_林-2018年 政府预算收支 草案 2 2" xfId="1715"/>
    <cellStyle name="_ET_STYLE_NoName_00_ 4_林-2018年 政府预算收支 草案 3" xfId="1714"/>
    <cellStyle name="_ET_STYLE_NoName_00_ 5" xfId="384"/>
    <cellStyle name="_ET_STYLE_NoName_00_ 5 2" xfId="1716"/>
    <cellStyle name="_ET_STYLE_NoName_00_ 6" xfId="385"/>
    <cellStyle name="_ET_STYLE_NoName_00_ 6 2" xfId="1717"/>
    <cellStyle name="_ET_STYLE_NoName_00_ 7" xfId="1633"/>
    <cellStyle name="_ET_STYLE_NoName_00__林-2018年 政府预算收支 草案" xfId="386"/>
    <cellStyle name="_ET_STYLE_NoName_00__林-2018年 政府预算收支 草案 2" xfId="387"/>
    <cellStyle name="_ET_STYLE_NoName_00__林-2018年 政府预算收支 草案 2 2" xfId="1719"/>
    <cellStyle name="_ET_STYLE_NoName_00__林-2018年 政府预算收支 草案 3" xfId="1718"/>
    <cellStyle name="_KPMG original version" xfId="9"/>
    <cellStyle name="_KPMG original version 2" xfId="262"/>
    <cellStyle name="_KPMG original version_(中企华)审计评估联合申报明细表.V1" xfId="10"/>
    <cellStyle name="_KPMG original version_(中企华)审计评估联合申报明细表.V1 2" xfId="263"/>
    <cellStyle name="_KPMG original version_附件1：审计评估联合申报明细表" xfId="11"/>
    <cellStyle name="_KPMG original version_附件1：审计评估联合申报明细表 2" xfId="264"/>
    <cellStyle name="_long term loan - others 300504" xfId="12"/>
    <cellStyle name="_long term loan - others 300504 2" xfId="265"/>
    <cellStyle name="_long term loan - others 300504_(中企华)审计评估联合申报明细表.V1" xfId="13"/>
    <cellStyle name="_long term loan - others 300504_(中企华)审计评估联合申报明细表.V1 2" xfId="266"/>
    <cellStyle name="_long term loan - others 300504_KPMG original version" xfId="14"/>
    <cellStyle name="_long term loan - others 300504_KPMG original version 2" xfId="267"/>
    <cellStyle name="_long term loan - others 300504_KPMG original version_(中企华)审计评估联合申报明细表.V1" xfId="15"/>
    <cellStyle name="_long term loan - others 300504_KPMG original version_(中企华)审计评估联合申报明细表.V1 2" xfId="268"/>
    <cellStyle name="_long term loan - others 300504_KPMG original version_附件1：审计评估联合申报明细表" xfId="16"/>
    <cellStyle name="_long term loan - others 300504_KPMG original version_附件1：审计评估联合申报明细表 2" xfId="269"/>
    <cellStyle name="_long term loan - others 300504_Shenhua PBC package 050530" xfId="17"/>
    <cellStyle name="_long term loan - others 300504_Shenhua PBC package 050530 2" xfId="270"/>
    <cellStyle name="_long term loan - others 300504_Shenhua PBC package 050530_(中企华)审计评估联合申报明细表.V1" xfId="18"/>
    <cellStyle name="_long term loan - others 300504_Shenhua PBC package 050530_(中企华)审计评估联合申报明细表.V1 2" xfId="271"/>
    <cellStyle name="_long term loan - others 300504_Shenhua PBC package 050530_附件1：审计评估联合申报明细表" xfId="19"/>
    <cellStyle name="_long term loan - others 300504_Shenhua PBC package 050530_附件1：审计评估联合申报明细表 2" xfId="272"/>
    <cellStyle name="_long term loan - others 300504_附件1：审计评估联合申报明细表" xfId="20"/>
    <cellStyle name="_long term loan - others 300504_附件1：审计评估联合申报明细表 2" xfId="273"/>
    <cellStyle name="_long term loan - others 300504_审计调查表.V3" xfId="21"/>
    <cellStyle name="_long term loan - others 300504_审计调查表.V3 2" xfId="274"/>
    <cellStyle name="_norma1" xfId="22"/>
    <cellStyle name="_norma1 2" xfId="275"/>
    <cellStyle name="_Part III.200406.Loan and Liabilities details.(Site Name)" xfId="23"/>
    <cellStyle name="_Part III.200406.Loan and Liabilities details.(Site Name) 2" xfId="276"/>
    <cellStyle name="_Part III.200406.Loan and Liabilities details.(Site Name)_(中企华)审计评估联合申报明细表.V1" xfId="24"/>
    <cellStyle name="_Part III.200406.Loan and Liabilities details.(Site Name)_(中企华)审计评估联合申报明细表.V1 2" xfId="277"/>
    <cellStyle name="_Part III.200406.Loan and Liabilities details.(Site Name)_KPMG original version" xfId="25"/>
    <cellStyle name="_Part III.200406.Loan and Liabilities details.(Site Name)_KPMG original version 2" xfId="278"/>
    <cellStyle name="_Part III.200406.Loan and Liabilities details.(Site Name)_KPMG original version_(中企华)审计评估联合申报明细表.V1" xfId="26"/>
    <cellStyle name="_Part III.200406.Loan and Liabilities details.(Site Name)_KPMG original version_(中企华)审计评估联合申报明细表.V1 2" xfId="279"/>
    <cellStyle name="_Part III.200406.Loan and Liabilities details.(Site Name)_KPMG original version_附件1：审计评估联合申报明细表" xfId="27"/>
    <cellStyle name="_Part III.200406.Loan and Liabilities details.(Site Name)_KPMG original version_附件1：审计评估联合申报明细表 2" xfId="280"/>
    <cellStyle name="_Part III.200406.Loan and Liabilities details.(Site Name)_Shenhua PBC package 050530" xfId="28"/>
    <cellStyle name="_Part III.200406.Loan and Liabilities details.(Site Name)_Shenhua PBC package 050530 2" xfId="281"/>
    <cellStyle name="_Part III.200406.Loan and Liabilities details.(Site Name)_Shenhua PBC package 050530_(中企华)审计评估联合申报明细表.V1" xfId="29"/>
    <cellStyle name="_Part III.200406.Loan and Liabilities details.(Site Name)_Shenhua PBC package 050530_(中企华)审计评估联合申报明细表.V1 2" xfId="282"/>
    <cellStyle name="_Part III.200406.Loan and Liabilities details.(Site Name)_Shenhua PBC package 050530_附件1：审计评估联合申报明细表" xfId="30"/>
    <cellStyle name="_Part III.200406.Loan and Liabilities details.(Site Name)_Shenhua PBC package 050530_附件1：审计评估联合申报明细表 2" xfId="283"/>
    <cellStyle name="_Part III.200406.Loan and Liabilities details.(Site Name)_附件1：审计评估联合申报明细表" xfId="31"/>
    <cellStyle name="_Part III.200406.Loan and Liabilities details.(Site Name)_附件1：审计评估联合申报明细表 2" xfId="284"/>
    <cellStyle name="_Part III.200406.Loan and Liabilities details.(Site Name)_审计调查表.V3" xfId="32"/>
    <cellStyle name="_Part III.200406.Loan and Liabilities details.(Site Name)_审计调查表.V3 2" xfId="285"/>
    <cellStyle name="_Shenhua PBC package 050530" xfId="33"/>
    <cellStyle name="_Shenhua PBC package 050530 2" xfId="286"/>
    <cellStyle name="_Shenhua PBC package 050530_(中企华)审计评估联合申报明细表.V1" xfId="34"/>
    <cellStyle name="_Shenhua PBC package 050530_(中企华)审计评估联合申报明细表.V1 2" xfId="287"/>
    <cellStyle name="_Shenhua PBC package 050530_附件1：审计评估联合申报明细表" xfId="35"/>
    <cellStyle name="_Shenhua PBC package 050530_附件1：审计评估联合申报明细表 2" xfId="288"/>
    <cellStyle name="_房屋建筑评估申报表" xfId="36"/>
    <cellStyle name="_房屋建筑评估申报表 2" xfId="289"/>
    <cellStyle name="_附件1：审计评估联合申报明细表" xfId="37"/>
    <cellStyle name="_附件1：审计评估联合申报明细表 2" xfId="290"/>
    <cellStyle name="_审计调查表.V3" xfId="38"/>
    <cellStyle name="_审计调查表.V3 2" xfId="291"/>
    <cellStyle name="_文函专递0211-施工企业调查表（附件）" xfId="39"/>
    <cellStyle name="_文函专递0211-施工企业调查表（附件） 2" xfId="292"/>
    <cellStyle name="{Comma [0]}" xfId="40"/>
    <cellStyle name="{Comma}" xfId="41"/>
    <cellStyle name="{Date}" xfId="42"/>
    <cellStyle name="{Month}" xfId="43"/>
    <cellStyle name="{Percent}" xfId="44"/>
    <cellStyle name="{Thousand [0]}" xfId="45"/>
    <cellStyle name="{Thousand}" xfId="46"/>
    <cellStyle name="{Z'0000(1 dec)}" xfId="47"/>
    <cellStyle name="{Z'0000(4 dec)}" xfId="48"/>
    <cellStyle name="0,0_x000d__x000a_NA_x000d__x000a_" xfId="49"/>
    <cellStyle name="0,0_x000d__x000a_NA_x000d__x000a_ 2" xfId="293"/>
    <cellStyle name="20% - 强调文字颜色 1 2" xfId="50"/>
    <cellStyle name="20% - 强调文字颜色 1 2 2" xfId="388"/>
    <cellStyle name="20% - 强调文字颜色 1 2 2 2" xfId="389"/>
    <cellStyle name="20% - 强调文字颜色 1 2 2 2 2" xfId="390"/>
    <cellStyle name="20% - 强调文字颜色 1 2 2 2 2 2" xfId="391"/>
    <cellStyle name="20% - 强调文字颜色 1 2 2 2 2 3" xfId="392"/>
    <cellStyle name="20% - 强调文字颜色 1 2 2 2 3" xfId="393"/>
    <cellStyle name="20% - 强调文字颜色 1 2 2 2 4" xfId="394"/>
    <cellStyle name="20% - 强调文字颜色 1 2 2 3" xfId="395"/>
    <cellStyle name="20% - 强调文字颜色 1 2 2 3 2" xfId="396"/>
    <cellStyle name="20% - 强调文字颜色 1 2 2 3 3" xfId="397"/>
    <cellStyle name="20% - 强调文字颜色 1 2 2 4" xfId="398"/>
    <cellStyle name="20% - 强调文字颜色 1 2 2 5" xfId="399"/>
    <cellStyle name="20% - 强调文字颜色 1 2 2_林-2018年 政府预算收支 草案" xfId="400"/>
    <cellStyle name="20% - 强调文字颜色 1 2 3" xfId="401"/>
    <cellStyle name="20% - 强调文字颜色 1 2 3 2" xfId="402"/>
    <cellStyle name="20% - 强调文字颜色 1 2 3 2 2" xfId="403"/>
    <cellStyle name="20% - 强调文字颜色 1 2 3 2 3" xfId="404"/>
    <cellStyle name="20% - 强调文字颜色 1 2 3 3" xfId="405"/>
    <cellStyle name="20% - 强调文字颜色 1 2 3 4" xfId="406"/>
    <cellStyle name="20% - 强调文字颜色 1 2 4" xfId="407"/>
    <cellStyle name="20% - 强调文字颜色 1 2 4 2" xfId="408"/>
    <cellStyle name="20% - 强调文字颜色 1 2 4 3" xfId="409"/>
    <cellStyle name="20% - 强调文字颜色 1 2 5" xfId="410"/>
    <cellStyle name="20% - 强调文字颜色 1 2 6" xfId="411"/>
    <cellStyle name="20% - 强调文字颜色 1 2_林-2018年 政府预算收支 草案" xfId="412"/>
    <cellStyle name="20% - 强调文字颜色 1 3" xfId="51"/>
    <cellStyle name="20% - 强调文字颜色 1 3 2" xfId="413"/>
    <cellStyle name="20% - 强调文字颜色 1 3 2 2" xfId="414"/>
    <cellStyle name="20% - 强调文字颜色 1 3 2 2 2" xfId="415"/>
    <cellStyle name="20% - 强调文字颜色 1 3 2 2 3" xfId="416"/>
    <cellStyle name="20% - 强调文字颜色 1 3 2 3" xfId="417"/>
    <cellStyle name="20% - 强调文字颜色 1 3 2 4" xfId="418"/>
    <cellStyle name="20% - 强调文字颜色 1 3 3" xfId="419"/>
    <cellStyle name="20% - 强调文字颜色 1 3 3 2" xfId="420"/>
    <cellStyle name="20% - 强调文字颜色 1 3 3 3" xfId="421"/>
    <cellStyle name="20% - 强调文字颜色 1 3 4" xfId="422"/>
    <cellStyle name="20% - 强调文字颜色 1 3 5" xfId="423"/>
    <cellStyle name="20% - 强调文字颜色 1 3 6" xfId="1818"/>
    <cellStyle name="20% - 强调文字颜色 1 3_林-2018年 政府预算收支 草案" xfId="424"/>
    <cellStyle name="20% - 强调文字颜色 1 4" xfId="425"/>
    <cellStyle name="20% - 强调文字颜色 1 4 2" xfId="426"/>
    <cellStyle name="20% - 强调文字颜色 1 4 2 2" xfId="427"/>
    <cellStyle name="20% - 强调文字颜色 1 4 2 2 2" xfId="428"/>
    <cellStyle name="20% - 强调文字颜色 1 4 2 2 3" xfId="429"/>
    <cellStyle name="20% - 强调文字颜色 1 4 2 3" xfId="430"/>
    <cellStyle name="20% - 强调文字颜色 1 4 2 4" xfId="431"/>
    <cellStyle name="20% - 强调文字颜色 1 4 3" xfId="432"/>
    <cellStyle name="20% - 强调文字颜色 1 4 3 2" xfId="433"/>
    <cellStyle name="20% - 强调文字颜色 1 4 3 3" xfId="434"/>
    <cellStyle name="20% - 强调文字颜色 1 4 4" xfId="435"/>
    <cellStyle name="20% - 强调文字颜色 1 4 5" xfId="436"/>
    <cellStyle name="20% - 强调文字颜色 1 4_林-2018年 政府预算收支 草案" xfId="437"/>
    <cellStyle name="20% - 强调文字颜色 1 5" xfId="438"/>
    <cellStyle name="20% - 强调文字颜色 1 6" xfId="439"/>
    <cellStyle name="20% - 强调文字颜色 1 7" xfId="440"/>
    <cellStyle name="20% - 强调文字颜色 1 7 2" xfId="441"/>
    <cellStyle name="20% - 强调文字颜色 1 8" xfId="1660"/>
    <cellStyle name="20% - 强调文字颜色 2 2" xfId="52"/>
    <cellStyle name="20% - 强调文字颜色 2 2 2" xfId="442"/>
    <cellStyle name="20% - 强调文字颜色 2 2 2 2" xfId="443"/>
    <cellStyle name="20% - 强调文字颜色 2 2 2 2 2" xfId="444"/>
    <cellStyle name="20% - 强调文字颜色 2 2 2 2 2 2" xfId="445"/>
    <cellStyle name="20% - 强调文字颜色 2 2 2 2 2 3" xfId="446"/>
    <cellStyle name="20% - 强调文字颜色 2 2 2 2 3" xfId="447"/>
    <cellStyle name="20% - 强调文字颜色 2 2 2 2 4" xfId="448"/>
    <cellStyle name="20% - 强调文字颜色 2 2 2 3" xfId="449"/>
    <cellStyle name="20% - 强调文字颜色 2 2 2 3 2" xfId="450"/>
    <cellStyle name="20% - 强调文字颜色 2 2 2 3 3" xfId="451"/>
    <cellStyle name="20% - 强调文字颜色 2 2 2 4" xfId="452"/>
    <cellStyle name="20% - 强调文字颜色 2 2 2 5" xfId="453"/>
    <cellStyle name="20% - 强调文字颜色 2 2 2_林-2018年 政府预算收支 草案" xfId="454"/>
    <cellStyle name="20% - 强调文字颜色 2 2 3" xfId="455"/>
    <cellStyle name="20% - 强调文字颜色 2 2 3 2" xfId="456"/>
    <cellStyle name="20% - 强调文字颜色 2 2 3 2 2" xfId="457"/>
    <cellStyle name="20% - 强调文字颜色 2 2 3 2 3" xfId="458"/>
    <cellStyle name="20% - 强调文字颜色 2 2 3 3" xfId="459"/>
    <cellStyle name="20% - 强调文字颜色 2 2 3 4" xfId="460"/>
    <cellStyle name="20% - 强调文字颜色 2 2 4" xfId="461"/>
    <cellStyle name="20% - 强调文字颜色 2 2 4 2" xfId="462"/>
    <cellStyle name="20% - 强调文字颜色 2 2 4 3" xfId="463"/>
    <cellStyle name="20% - 强调文字颜色 2 2 5" xfId="464"/>
    <cellStyle name="20% - 强调文字颜色 2 2 6" xfId="465"/>
    <cellStyle name="20% - 强调文字颜色 2 2_林-2018年 政府预算收支 草案" xfId="466"/>
    <cellStyle name="20% - 强调文字颜色 2 3" xfId="53"/>
    <cellStyle name="20% - 强调文字颜色 2 3 2" xfId="467"/>
    <cellStyle name="20% - 强调文字颜色 2 3 2 2" xfId="468"/>
    <cellStyle name="20% - 强调文字颜色 2 3 2 2 2" xfId="469"/>
    <cellStyle name="20% - 强调文字颜色 2 3 2 2 3" xfId="470"/>
    <cellStyle name="20% - 强调文字颜色 2 3 2 3" xfId="471"/>
    <cellStyle name="20% - 强调文字颜色 2 3 2 4" xfId="472"/>
    <cellStyle name="20% - 强调文字颜色 2 3 3" xfId="473"/>
    <cellStyle name="20% - 强调文字颜色 2 3 3 2" xfId="474"/>
    <cellStyle name="20% - 强调文字颜色 2 3 3 3" xfId="475"/>
    <cellStyle name="20% - 强调文字颜色 2 3 4" xfId="476"/>
    <cellStyle name="20% - 强调文字颜色 2 3 5" xfId="477"/>
    <cellStyle name="20% - 强调文字颜色 2 3 6" xfId="1811"/>
    <cellStyle name="20% - 强调文字颜色 2 3_林-2018年 政府预算收支 草案" xfId="478"/>
    <cellStyle name="20% - 强调文字颜色 2 4" xfId="479"/>
    <cellStyle name="20% - 强调文字颜色 2 4 2" xfId="480"/>
    <cellStyle name="20% - 强调文字颜色 2 4 2 2" xfId="481"/>
    <cellStyle name="20% - 强调文字颜色 2 4 2 2 2" xfId="482"/>
    <cellStyle name="20% - 强调文字颜色 2 4 2 2 3" xfId="483"/>
    <cellStyle name="20% - 强调文字颜色 2 4 2 3" xfId="484"/>
    <cellStyle name="20% - 强调文字颜色 2 4 2 4" xfId="485"/>
    <cellStyle name="20% - 强调文字颜色 2 4 3" xfId="486"/>
    <cellStyle name="20% - 强调文字颜色 2 4 3 2" xfId="487"/>
    <cellStyle name="20% - 强调文字颜色 2 4 3 3" xfId="488"/>
    <cellStyle name="20% - 强调文字颜色 2 4 4" xfId="489"/>
    <cellStyle name="20% - 强调文字颜色 2 4 5" xfId="490"/>
    <cellStyle name="20% - 强调文字颜色 2 4_林-2018年 政府预算收支 草案" xfId="491"/>
    <cellStyle name="20% - 强调文字颜色 2 5" xfId="492"/>
    <cellStyle name="20% - 强调文字颜色 2 6" xfId="493"/>
    <cellStyle name="20% - 强调文字颜色 2 7" xfId="494"/>
    <cellStyle name="20% - 强调文字颜色 2 7 2" xfId="495"/>
    <cellStyle name="20% - 强调文字颜色 2 8" xfId="1661"/>
    <cellStyle name="20% - 强调文字颜色 3 2" xfId="54"/>
    <cellStyle name="20% - 强调文字颜色 3 2 2" xfId="496"/>
    <cellStyle name="20% - 强调文字颜色 3 2 2 2" xfId="497"/>
    <cellStyle name="20% - 强调文字颜色 3 2 2 2 2" xfId="498"/>
    <cellStyle name="20% - 强调文字颜色 3 2 2 2 2 2" xfId="499"/>
    <cellStyle name="20% - 强调文字颜色 3 2 2 2 2 3" xfId="500"/>
    <cellStyle name="20% - 强调文字颜色 3 2 2 2 3" xfId="501"/>
    <cellStyle name="20% - 强调文字颜色 3 2 2 2 4" xfId="502"/>
    <cellStyle name="20% - 强调文字颜色 3 2 2 3" xfId="503"/>
    <cellStyle name="20% - 强调文字颜色 3 2 2 3 2" xfId="504"/>
    <cellStyle name="20% - 强调文字颜色 3 2 2 3 3" xfId="505"/>
    <cellStyle name="20% - 强调文字颜色 3 2 2 4" xfId="506"/>
    <cellStyle name="20% - 强调文字颜色 3 2 2 5" xfId="507"/>
    <cellStyle name="20% - 强调文字颜色 3 2 2_林-2018年 政府预算收支 草案" xfId="508"/>
    <cellStyle name="20% - 强调文字颜色 3 2 3" xfId="509"/>
    <cellStyle name="20% - 强调文字颜色 3 2 3 2" xfId="510"/>
    <cellStyle name="20% - 强调文字颜色 3 2 3 2 2" xfId="511"/>
    <cellStyle name="20% - 强调文字颜色 3 2 3 2 3" xfId="512"/>
    <cellStyle name="20% - 强调文字颜色 3 2 3 3" xfId="513"/>
    <cellStyle name="20% - 强调文字颜色 3 2 3 4" xfId="514"/>
    <cellStyle name="20% - 强调文字颜色 3 2 4" xfId="515"/>
    <cellStyle name="20% - 强调文字颜色 3 2 4 2" xfId="516"/>
    <cellStyle name="20% - 强调文字颜色 3 2 4 3" xfId="517"/>
    <cellStyle name="20% - 强调文字颜色 3 2 5" xfId="518"/>
    <cellStyle name="20% - 强调文字颜色 3 2 6" xfId="519"/>
    <cellStyle name="20% - 强调文字颜色 3 2_林-2018年 政府预算收支 草案" xfId="520"/>
    <cellStyle name="20% - 强调文字颜色 3 3" xfId="55"/>
    <cellStyle name="20% - 强调文字颜色 3 3 2" xfId="521"/>
    <cellStyle name="20% - 强调文字颜色 3 3 2 2" xfId="522"/>
    <cellStyle name="20% - 强调文字颜色 3 3 2 2 2" xfId="523"/>
    <cellStyle name="20% - 强调文字颜色 3 3 2 2 3" xfId="524"/>
    <cellStyle name="20% - 强调文字颜色 3 3 2 3" xfId="525"/>
    <cellStyle name="20% - 强调文字颜色 3 3 2 4" xfId="526"/>
    <cellStyle name="20% - 强调文字颜色 3 3 3" xfId="527"/>
    <cellStyle name="20% - 强调文字颜色 3 3 3 2" xfId="528"/>
    <cellStyle name="20% - 强调文字颜色 3 3 3 3" xfId="529"/>
    <cellStyle name="20% - 强调文字颜色 3 3 4" xfId="530"/>
    <cellStyle name="20% - 强调文字颜色 3 3 5" xfId="531"/>
    <cellStyle name="20% - 强调文字颜色 3 3 6" xfId="1813"/>
    <cellStyle name="20% - 强调文字颜色 3 3_林-2018年 政府预算收支 草案" xfId="532"/>
    <cellStyle name="20% - 强调文字颜色 3 4" xfId="533"/>
    <cellStyle name="20% - 强调文字颜色 3 4 2" xfId="534"/>
    <cellStyle name="20% - 强调文字颜色 3 4 2 2" xfId="535"/>
    <cellStyle name="20% - 强调文字颜色 3 4 2 2 2" xfId="536"/>
    <cellStyle name="20% - 强调文字颜色 3 4 2 2 3" xfId="537"/>
    <cellStyle name="20% - 强调文字颜色 3 4 2 3" xfId="538"/>
    <cellStyle name="20% - 强调文字颜色 3 4 2 4" xfId="539"/>
    <cellStyle name="20% - 强调文字颜色 3 4 3" xfId="540"/>
    <cellStyle name="20% - 强调文字颜色 3 4 3 2" xfId="541"/>
    <cellStyle name="20% - 强调文字颜色 3 4 3 3" xfId="542"/>
    <cellStyle name="20% - 强调文字颜色 3 4 4" xfId="543"/>
    <cellStyle name="20% - 强调文字颜色 3 4 5" xfId="544"/>
    <cellStyle name="20% - 强调文字颜色 3 4_林-2018年 政府预算收支 草案" xfId="545"/>
    <cellStyle name="20% - 强调文字颜色 3 5" xfId="546"/>
    <cellStyle name="20% - 强调文字颜色 3 6" xfId="547"/>
    <cellStyle name="20% - 强调文字颜色 3 7" xfId="548"/>
    <cellStyle name="20% - 强调文字颜色 3 7 2" xfId="549"/>
    <cellStyle name="20% - 强调文字颜色 3 8" xfId="1662"/>
    <cellStyle name="20% - 强调文字颜色 4 2" xfId="56"/>
    <cellStyle name="20% - 强调文字颜色 4 2 2" xfId="550"/>
    <cellStyle name="20% - 强调文字颜色 4 2 2 2" xfId="551"/>
    <cellStyle name="20% - 强调文字颜色 4 2 2 2 2" xfId="552"/>
    <cellStyle name="20% - 强调文字颜色 4 2 2 2 2 2" xfId="553"/>
    <cellStyle name="20% - 强调文字颜色 4 2 2 2 2 3" xfId="554"/>
    <cellStyle name="20% - 强调文字颜色 4 2 2 2 3" xfId="555"/>
    <cellStyle name="20% - 强调文字颜色 4 2 2 2 4" xfId="556"/>
    <cellStyle name="20% - 强调文字颜色 4 2 2 3" xfId="557"/>
    <cellStyle name="20% - 强调文字颜色 4 2 2 3 2" xfId="558"/>
    <cellStyle name="20% - 强调文字颜色 4 2 2 3 3" xfId="559"/>
    <cellStyle name="20% - 强调文字颜色 4 2 2 4" xfId="560"/>
    <cellStyle name="20% - 强调文字颜色 4 2 2 5" xfId="561"/>
    <cellStyle name="20% - 强调文字颜色 4 2 2_林-2018年 政府预算收支 草案" xfId="562"/>
    <cellStyle name="20% - 强调文字颜色 4 2 3" xfId="563"/>
    <cellStyle name="20% - 强调文字颜色 4 2 3 2" xfId="564"/>
    <cellStyle name="20% - 强调文字颜色 4 2 3 2 2" xfId="565"/>
    <cellStyle name="20% - 强调文字颜色 4 2 3 2 3" xfId="566"/>
    <cellStyle name="20% - 强调文字颜色 4 2 3 3" xfId="567"/>
    <cellStyle name="20% - 强调文字颜色 4 2 3 4" xfId="568"/>
    <cellStyle name="20% - 强调文字颜色 4 2 4" xfId="569"/>
    <cellStyle name="20% - 强调文字颜色 4 2 4 2" xfId="570"/>
    <cellStyle name="20% - 强调文字颜色 4 2 4 3" xfId="571"/>
    <cellStyle name="20% - 强调文字颜色 4 2 5" xfId="572"/>
    <cellStyle name="20% - 强调文字颜色 4 2 6" xfId="573"/>
    <cellStyle name="20% - 强调文字颜色 4 2_林-2018年 政府预算收支 草案" xfId="574"/>
    <cellStyle name="20% - 强调文字颜色 4 3" xfId="57"/>
    <cellStyle name="20% - 强调文字颜色 4 3 2" xfId="575"/>
    <cellStyle name="20% - 强调文字颜色 4 3 2 2" xfId="576"/>
    <cellStyle name="20% - 强调文字颜色 4 3 2 2 2" xfId="577"/>
    <cellStyle name="20% - 强调文字颜色 4 3 2 2 3" xfId="578"/>
    <cellStyle name="20% - 强调文字颜色 4 3 2 3" xfId="579"/>
    <cellStyle name="20% - 强调文字颜色 4 3 2 4" xfId="580"/>
    <cellStyle name="20% - 强调文字颜色 4 3 3" xfId="581"/>
    <cellStyle name="20% - 强调文字颜色 4 3 3 2" xfId="582"/>
    <cellStyle name="20% - 强调文字颜色 4 3 3 3" xfId="583"/>
    <cellStyle name="20% - 强调文字颜色 4 3 4" xfId="584"/>
    <cellStyle name="20% - 强调文字颜色 4 3 5" xfId="585"/>
    <cellStyle name="20% - 强调文字颜色 4 3 6" xfId="1822"/>
    <cellStyle name="20% - 强调文字颜色 4 3_林-2018年 政府预算收支 草案" xfId="586"/>
    <cellStyle name="20% - 强调文字颜色 4 4" xfId="587"/>
    <cellStyle name="20% - 强调文字颜色 4 4 2" xfId="588"/>
    <cellStyle name="20% - 强调文字颜色 4 4 2 2" xfId="589"/>
    <cellStyle name="20% - 强调文字颜色 4 4 2 2 2" xfId="590"/>
    <cellStyle name="20% - 强调文字颜色 4 4 2 2 3" xfId="591"/>
    <cellStyle name="20% - 强调文字颜色 4 4 2 3" xfId="592"/>
    <cellStyle name="20% - 强调文字颜色 4 4 2 4" xfId="593"/>
    <cellStyle name="20% - 强调文字颜色 4 4 3" xfId="594"/>
    <cellStyle name="20% - 强调文字颜色 4 4 3 2" xfId="595"/>
    <cellStyle name="20% - 强调文字颜色 4 4 3 3" xfId="596"/>
    <cellStyle name="20% - 强调文字颜色 4 4 4" xfId="597"/>
    <cellStyle name="20% - 强调文字颜色 4 4 5" xfId="598"/>
    <cellStyle name="20% - 强调文字颜色 4 4_林-2018年 政府预算收支 草案" xfId="599"/>
    <cellStyle name="20% - 强调文字颜色 4 5" xfId="600"/>
    <cellStyle name="20% - 强调文字颜色 4 6" xfId="601"/>
    <cellStyle name="20% - 强调文字颜色 4 7" xfId="602"/>
    <cellStyle name="20% - 强调文字颜色 4 7 2" xfId="603"/>
    <cellStyle name="20% - 强调文字颜色 4 8" xfId="1663"/>
    <cellStyle name="20% - 强调文字颜色 5 2" xfId="58"/>
    <cellStyle name="20% - 强调文字颜色 5 2 2" xfId="604"/>
    <cellStyle name="20% - 强调文字颜色 5 2 2 2" xfId="605"/>
    <cellStyle name="20% - 强调文字颜色 5 2 2 2 2" xfId="606"/>
    <cellStyle name="20% - 强调文字颜色 5 2 2 2 2 2" xfId="607"/>
    <cellStyle name="20% - 强调文字颜色 5 2 2 2 2 3" xfId="608"/>
    <cellStyle name="20% - 强调文字颜色 5 2 2 2 3" xfId="609"/>
    <cellStyle name="20% - 强调文字颜色 5 2 2 2 4" xfId="610"/>
    <cellStyle name="20% - 强调文字颜色 5 2 2 3" xfId="611"/>
    <cellStyle name="20% - 强调文字颜色 5 2 2 3 2" xfId="612"/>
    <cellStyle name="20% - 强调文字颜色 5 2 2 3 3" xfId="613"/>
    <cellStyle name="20% - 强调文字颜色 5 2 2 4" xfId="614"/>
    <cellStyle name="20% - 强调文字颜色 5 2 2 5" xfId="615"/>
    <cellStyle name="20% - 强调文字颜色 5 2 2_林-2018年 政府预算收支 草案" xfId="616"/>
    <cellStyle name="20% - 强调文字颜色 5 2 3" xfId="617"/>
    <cellStyle name="20% - 强调文字颜色 5 2 3 2" xfId="618"/>
    <cellStyle name="20% - 强调文字颜色 5 2 3 2 2" xfId="619"/>
    <cellStyle name="20% - 强调文字颜色 5 2 3 2 3" xfId="620"/>
    <cellStyle name="20% - 强调文字颜色 5 2 3 3" xfId="621"/>
    <cellStyle name="20% - 强调文字颜色 5 2 3 4" xfId="622"/>
    <cellStyle name="20% - 强调文字颜色 5 2 4" xfId="623"/>
    <cellStyle name="20% - 强调文字颜色 5 2 4 2" xfId="624"/>
    <cellStyle name="20% - 强调文字颜色 5 2 4 3" xfId="625"/>
    <cellStyle name="20% - 强调文字颜色 5 2 5" xfId="626"/>
    <cellStyle name="20% - 强调文字颜色 5 2 6" xfId="627"/>
    <cellStyle name="20% - 强调文字颜色 5 2_林-2018年 政府预算收支 草案" xfId="628"/>
    <cellStyle name="20% - 强调文字颜色 5 3" xfId="59"/>
    <cellStyle name="20% - 强调文字颜色 5 3 2" xfId="629"/>
    <cellStyle name="20% - 强调文字颜色 5 3 2 2" xfId="630"/>
    <cellStyle name="20% - 强调文字颜色 5 3 2 2 2" xfId="631"/>
    <cellStyle name="20% - 强调文字颜色 5 3 2 2 3" xfId="632"/>
    <cellStyle name="20% - 强调文字颜色 5 3 2 3" xfId="633"/>
    <cellStyle name="20% - 强调文字颜色 5 3 2 4" xfId="634"/>
    <cellStyle name="20% - 强调文字颜色 5 3 3" xfId="635"/>
    <cellStyle name="20% - 强调文字颜色 5 3 3 2" xfId="636"/>
    <cellStyle name="20% - 强调文字颜色 5 3 3 3" xfId="637"/>
    <cellStyle name="20% - 强调文字颜色 5 3 4" xfId="638"/>
    <cellStyle name="20% - 强调文字颜色 5 3 5" xfId="639"/>
    <cellStyle name="20% - 强调文字颜色 5 3 6" xfId="1810"/>
    <cellStyle name="20% - 强调文字颜色 5 3_林-2018年 政府预算收支 草案" xfId="640"/>
    <cellStyle name="20% - 强调文字颜色 5 4" xfId="641"/>
    <cellStyle name="20% - 强调文字颜色 5 4 2" xfId="642"/>
    <cellStyle name="20% - 强调文字颜色 5 4 2 2" xfId="643"/>
    <cellStyle name="20% - 强调文字颜色 5 4 2 2 2" xfId="644"/>
    <cellStyle name="20% - 强调文字颜色 5 4 2 2 3" xfId="645"/>
    <cellStyle name="20% - 强调文字颜色 5 4 2 3" xfId="646"/>
    <cellStyle name="20% - 强调文字颜色 5 4 2 4" xfId="647"/>
    <cellStyle name="20% - 强调文字颜色 5 4 3" xfId="648"/>
    <cellStyle name="20% - 强调文字颜色 5 4 3 2" xfId="649"/>
    <cellStyle name="20% - 强调文字颜色 5 4 3 3" xfId="650"/>
    <cellStyle name="20% - 强调文字颜色 5 4 4" xfId="651"/>
    <cellStyle name="20% - 强调文字颜色 5 4 5" xfId="652"/>
    <cellStyle name="20% - 强调文字颜色 5 4_林-2018年 政府预算收支 草案" xfId="653"/>
    <cellStyle name="20% - 强调文字颜色 5 5" xfId="654"/>
    <cellStyle name="20% - 强调文字颜色 5 6" xfId="655"/>
    <cellStyle name="20% - 强调文字颜色 5 7" xfId="656"/>
    <cellStyle name="20% - 强调文字颜色 5 7 2" xfId="657"/>
    <cellStyle name="20% - 强调文字颜色 5 8" xfId="1664"/>
    <cellStyle name="20% - 强调文字颜色 6 2" xfId="60"/>
    <cellStyle name="20% - 强调文字颜色 6 2 2" xfId="658"/>
    <cellStyle name="20% - 强调文字颜色 6 2 2 2" xfId="659"/>
    <cellStyle name="20% - 强调文字颜色 6 2 2 2 2" xfId="660"/>
    <cellStyle name="20% - 强调文字颜色 6 2 2 2 2 2" xfId="661"/>
    <cellStyle name="20% - 强调文字颜色 6 2 2 2 2 3" xfId="662"/>
    <cellStyle name="20% - 强调文字颜色 6 2 2 2 3" xfId="663"/>
    <cellStyle name="20% - 强调文字颜色 6 2 2 2 4" xfId="664"/>
    <cellStyle name="20% - 强调文字颜色 6 2 2 3" xfId="665"/>
    <cellStyle name="20% - 强调文字颜色 6 2 2 3 2" xfId="666"/>
    <cellStyle name="20% - 强调文字颜色 6 2 2 3 3" xfId="667"/>
    <cellStyle name="20% - 强调文字颜色 6 2 2 4" xfId="668"/>
    <cellStyle name="20% - 强调文字颜色 6 2 2 5" xfId="669"/>
    <cellStyle name="20% - 强调文字颜色 6 2 2_林-2018年 政府预算收支 草案" xfId="670"/>
    <cellStyle name="20% - 强调文字颜色 6 2 3" xfId="671"/>
    <cellStyle name="20% - 强调文字颜色 6 2 3 2" xfId="672"/>
    <cellStyle name="20% - 强调文字颜色 6 2 3 2 2" xfId="673"/>
    <cellStyle name="20% - 强调文字颜色 6 2 3 2 3" xfId="674"/>
    <cellStyle name="20% - 强调文字颜色 6 2 3 3" xfId="675"/>
    <cellStyle name="20% - 强调文字颜色 6 2 3 4" xfId="676"/>
    <cellStyle name="20% - 强调文字颜色 6 2 4" xfId="677"/>
    <cellStyle name="20% - 强调文字颜色 6 2 4 2" xfId="678"/>
    <cellStyle name="20% - 强调文字颜色 6 2 4 3" xfId="679"/>
    <cellStyle name="20% - 强调文字颜色 6 2 5" xfId="680"/>
    <cellStyle name="20% - 强调文字颜色 6 2 6" xfId="681"/>
    <cellStyle name="20% - 强调文字颜色 6 2_林-2018年 政府预算收支 草案" xfId="682"/>
    <cellStyle name="20% - 强调文字颜色 6 3" xfId="61"/>
    <cellStyle name="20% - 强调文字颜色 6 3 2" xfId="683"/>
    <cellStyle name="20% - 强调文字颜色 6 3 2 2" xfId="684"/>
    <cellStyle name="20% - 强调文字颜色 6 3 2 2 2" xfId="685"/>
    <cellStyle name="20% - 强调文字颜色 6 3 2 2 3" xfId="686"/>
    <cellStyle name="20% - 强调文字颜色 6 3 2 3" xfId="687"/>
    <cellStyle name="20% - 强调文字颜色 6 3 2 4" xfId="688"/>
    <cellStyle name="20% - 强调文字颜色 6 3 3" xfId="689"/>
    <cellStyle name="20% - 强调文字颜色 6 3 3 2" xfId="690"/>
    <cellStyle name="20% - 强调文字颜色 6 3 3 3" xfId="691"/>
    <cellStyle name="20% - 强调文字颜色 6 3 4" xfId="692"/>
    <cellStyle name="20% - 强调文字颜色 6 3 5" xfId="693"/>
    <cellStyle name="20% - 强调文字颜色 6 3 6" xfId="1814"/>
    <cellStyle name="20% - 强调文字颜色 6 3_林-2018年 政府预算收支 草案" xfId="694"/>
    <cellStyle name="20% - 强调文字颜色 6 4" xfId="695"/>
    <cellStyle name="20% - 强调文字颜色 6 4 2" xfId="696"/>
    <cellStyle name="20% - 强调文字颜色 6 4 2 2" xfId="697"/>
    <cellStyle name="20% - 强调文字颜色 6 4 2 2 2" xfId="698"/>
    <cellStyle name="20% - 强调文字颜色 6 4 2 2 3" xfId="699"/>
    <cellStyle name="20% - 强调文字颜色 6 4 2 3" xfId="700"/>
    <cellStyle name="20% - 强调文字颜色 6 4 2 4" xfId="701"/>
    <cellStyle name="20% - 强调文字颜色 6 4 3" xfId="702"/>
    <cellStyle name="20% - 强调文字颜色 6 4 3 2" xfId="703"/>
    <cellStyle name="20% - 强调文字颜色 6 4 3 3" xfId="704"/>
    <cellStyle name="20% - 强调文字颜色 6 4 4" xfId="705"/>
    <cellStyle name="20% - 强调文字颜色 6 4 5" xfId="706"/>
    <cellStyle name="20% - 强调文字颜色 6 4_林-2018年 政府预算收支 草案" xfId="707"/>
    <cellStyle name="20% - 强调文字颜色 6 5" xfId="708"/>
    <cellStyle name="20% - 强调文字颜色 6 6" xfId="709"/>
    <cellStyle name="20% - 强调文字颜色 6 7" xfId="710"/>
    <cellStyle name="20% - 强调文字颜色 6 7 2" xfId="711"/>
    <cellStyle name="20% - 强调文字颜色 6 8" xfId="1665"/>
    <cellStyle name="40% - 强调文字颜色 1 2" xfId="62"/>
    <cellStyle name="40% - 强调文字颜色 1 2 2" xfId="712"/>
    <cellStyle name="40% - 强调文字颜色 1 2 2 2" xfId="713"/>
    <cellStyle name="40% - 强调文字颜色 1 2 2 2 2" xfId="714"/>
    <cellStyle name="40% - 强调文字颜色 1 2 2 2 2 2" xfId="715"/>
    <cellStyle name="40% - 强调文字颜色 1 2 2 2 2 3" xfId="716"/>
    <cellStyle name="40% - 强调文字颜色 1 2 2 2 3" xfId="717"/>
    <cellStyle name="40% - 强调文字颜色 1 2 2 2 4" xfId="718"/>
    <cellStyle name="40% - 强调文字颜色 1 2 2 3" xfId="719"/>
    <cellStyle name="40% - 强调文字颜色 1 2 2 3 2" xfId="720"/>
    <cellStyle name="40% - 强调文字颜色 1 2 2 3 3" xfId="721"/>
    <cellStyle name="40% - 强调文字颜色 1 2 2 4" xfId="722"/>
    <cellStyle name="40% - 强调文字颜色 1 2 2 5" xfId="723"/>
    <cellStyle name="40% - 强调文字颜色 1 2 2_林-2018年 政府预算收支 草案" xfId="724"/>
    <cellStyle name="40% - 强调文字颜色 1 2 3" xfId="725"/>
    <cellStyle name="40% - 强调文字颜色 1 2 3 2" xfId="726"/>
    <cellStyle name="40% - 强调文字颜色 1 2 3 2 2" xfId="727"/>
    <cellStyle name="40% - 强调文字颜色 1 2 3 2 3" xfId="728"/>
    <cellStyle name="40% - 强调文字颜色 1 2 3 3" xfId="729"/>
    <cellStyle name="40% - 强调文字颜色 1 2 3 4" xfId="730"/>
    <cellStyle name="40% - 强调文字颜色 1 2 4" xfId="731"/>
    <cellStyle name="40% - 强调文字颜色 1 2 4 2" xfId="732"/>
    <cellStyle name="40% - 强调文字颜色 1 2 4 3" xfId="733"/>
    <cellStyle name="40% - 强调文字颜色 1 2 5" xfId="734"/>
    <cellStyle name="40% - 强调文字颜色 1 2 6" xfId="735"/>
    <cellStyle name="40% - 强调文字颜色 1 2_林-2018年 政府预算收支 草案" xfId="736"/>
    <cellStyle name="40% - 强调文字颜色 1 3" xfId="63"/>
    <cellStyle name="40% - 强调文字颜色 1 3 2" xfId="737"/>
    <cellStyle name="40% - 强调文字颜色 1 3 2 2" xfId="738"/>
    <cellStyle name="40% - 强调文字颜色 1 3 2 2 2" xfId="739"/>
    <cellStyle name="40% - 强调文字颜色 1 3 2 2 3" xfId="740"/>
    <cellStyle name="40% - 强调文字颜色 1 3 2 3" xfId="741"/>
    <cellStyle name="40% - 强调文字颜色 1 3 2 4" xfId="742"/>
    <cellStyle name="40% - 强调文字颜色 1 3 3" xfId="743"/>
    <cellStyle name="40% - 强调文字颜色 1 3 3 2" xfId="744"/>
    <cellStyle name="40% - 强调文字颜色 1 3 3 3" xfId="745"/>
    <cellStyle name="40% - 强调文字颜色 1 3 4" xfId="746"/>
    <cellStyle name="40% - 强调文字颜色 1 3 5" xfId="747"/>
    <cellStyle name="40% - 强调文字颜色 1 3 6" xfId="1823"/>
    <cellStyle name="40% - 强调文字颜色 1 3_林-2018年 政府预算收支 草案" xfId="748"/>
    <cellStyle name="40% - 强调文字颜色 1 4" xfId="749"/>
    <cellStyle name="40% - 强调文字颜色 1 4 2" xfId="750"/>
    <cellStyle name="40% - 强调文字颜色 1 4 2 2" xfId="751"/>
    <cellStyle name="40% - 强调文字颜色 1 4 2 2 2" xfId="752"/>
    <cellStyle name="40% - 强调文字颜色 1 4 2 2 3" xfId="753"/>
    <cellStyle name="40% - 强调文字颜色 1 4 2 3" xfId="754"/>
    <cellStyle name="40% - 强调文字颜色 1 4 2 4" xfId="755"/>
    <cellStyle name="40% - 强调文字颜色 1 4 3" xfId="756"/>
    <cellStyle name="40% - 强调文字颜色 1 4 3 2" xfId="757"/>
    <cellStyle name="40% - 强调文字颜色 1 4 3 3" xfId="758"/>
    <cellStyle name="40% - 强调文字颜色 1 4 4" xfId="759"/>
    <cellStyle name="40% - 强调文字颜色 1 4 5" xfId="760"/>
    <cellStyle name="40% - 强调文字颜色 1 4_林-2018年 政府预算收支 草案" xfId="761"/>
    <cellStyle name="40% - 强调文字颜色 1 5" xfId="762"/>
    <cellStyle name="40% - 强调文字颜色 1 6" xfId="763"/>
    <cellStyle name="40% - 强调文字颜色 1 7" xfId="764"/>
    <cellStyle name="40% - 强调文字颜色 1 7 2" xfId="765"/>
    <cellStyle name="40% - 强调文字颜色 1 8" xfId="1666"/>
    <cellStyle name="40% - 强调文字颜色 2 2" xfId="64"/>
    <cellStyle name="40% - 强调文字颜色 2 2 2" xfId="766"/>
    <cellStyle name="40% - 强调文字颜色 2 2 2 2" xfId="767"/>
    <cellStyle name="40% - 强调文字颜色 2 2 2 2 2" xfId="768"/>
    <cellStyle name="40% - 强调文字颜色 2 2 2 2 2 2" xfId="769"/>
    <cellStyle name="40% - 强调文字颜色 2 2 2 2 2 3" xfId="770"/>
    <cellStyle name="40% - 强调文字颜色 2 2 2 2 3" xfId="771"/>
    <cellStyle name="40% - 强调文字颜色 2 2 2 2 4" xfId="772"/>
    <cellStyle name="40% - 强调文字颜色 2 2 2 3" xfId="773"/>
    <cellStyle name="40% - 强调文字颜色 2 2 2 3 2" xfId="774"/>
    <cellStyle name="40% - 强调文字颜色 2 2 2 3 3" xfId="775"/>
    <cellStyle name="40% - 强调文字颜色 2 2 2 4" xfId="776"/>
    <cellStyle name="40% - 强调文字颜色 2 2 2 5" xfId="777"/>
    <cellStyle name="40% - 强调文字颜色 2 2 2_林-2018年 政府预算收支 草案" xfId="778"/>
    <cellStyle name="40% - 强调文字颜色 2 2 3" xfId="779"/>
    <cellStyle name="40% - 强调文字颜色 2 2 3 2" xfId="780"/>
    <cellStyle name="40% - 强调文字颜色 2 2 3 2 2" xfId="781"/>
    <cellStyle name="40% - 强调文字颜色 2 2 3 2 3" xfId="782"/>
    <cellStyle name="40% - 强调文字颜色 2 2 3 3" xfId="783"/>
    <cellStyle name="40% - 强调文字颜色 2 2 3 4" xfId="784"/>
    <cellStyle name="40% - 强调文字颜色 2 2 4" xfId="785"/>
    <cellStyle name="40% - 强调文字颜色 2 2 4 2" xfId="786"/>
    <cellStyle name="40% - 强调文字颜色 2 2 4 3" xfId="787"/>
    <cellStyle name="40% - 强调文字颜色 2 2 5" xfId="788"/>
    <cellStyle name="40% - 强调文字颜色 2 2 6" xfId="789"/>
    <cellStyle name="40% - 强调文字颜色 2 2_林-2018年 政府预算收支 草案" xfId="790"/>
    <cellStyle name="40% - 强调文字颜色 2 3" xfId="65"/>
    <cellStyle name="40% - 强调文字颜色 2 3 2" xfId="791"/>
    <cellStyle name="40% - 强调文字颜色 2 3 2 2" xfId="792"/>
    <cellStyle name="40% - 强调文字颜色 2 3 2 2 2" xfId="793"/>
    <cellStyle name="40% - 强调文字颜色 2 3 2 2 3" xfId="794"/>
    <cellStyle name="40% - 强调文字颜色 2 3 2 3" xfId="795"/>
    <cellStyle name="40% - 强调文字颜色 2 3 2 4" xfId="796"/>
    <cellStyle name="40% - 强调文字颜色 2 3 3" xfId="797"/>
    <cellStyle name="40% - 强调文字颜色 2 3 3 2" xfId="798"/>
    <cellStyle name="40% - 强调文字颜色 2 3 3 3" xfId="799"/>
    <cellStyle name="40% - 强调文字颜色 2 3 4" xfId="800"/>
    <cellStyle name="40% - 强调文字颜色 2 3 5" xfId="801"/>
    <cellStyle name="40% - 强调文字颜色 2 3 6" xfId="1824"/>
    <cellStyle name="40% - 强调文字颜色 2 3_林-2018年 政府预算收支 草案" xfId="802"/>
    <cellStyle name="40% - 强调文字颜色 2 4" xfId="803"/>
    <cellStyle name="40% - 强调文字颜色 2 4 2" xfId="804"/>
    <cellStyle name="40% - 强调文字颜色 2 4 2 2" xfId="805"/>
    <cellStyle name="40% - 强调文字颜色 2 4 2 2 2" xfId="806"/>
    <cellStyle name="40% - 强调文字颜色 2 4 2 2 3" xfId="807"/>
    <cellStyle name="40% - 强调文字颜色 2 4 2 3" xfId="808"/>
    <cellStyle name="40% - 强调文字颜色 2 4 2 4" xfId="809"/>
    <cellStyle name="40% - 强调文字颜色 2 4 3" xfId="810"/>
    <cellStyle name="40% - 强调文字颜色 2 4 3 2" xfId="811"/>
    <cellStyle name="40% - 强调文字颜色 2 4 3 3" xfId="812"/>
    <cellStyle name="40% - 强调文字颜色 2 4 4" xfId="813"/>
    <cellStyle name="40% - 强调文字颜色 2 4 5" xfId="814"/>
    <cellStyle name="40% - 强调文字颜色 2 4_林-2018年 政府预算收支 草案" xfId="815"/>
    <cellStyle name="40% - 强调文字颜色 2 5" xfId="816"/>
    <cellStyle name="40% - 强调文字颜色 2 6" xfId="817"/>
    <cellStyle name="40% - 强调文字颜色 2 7" xfId="818"/>
    <cellStyle name="40% - 强调文字颜色 2 7 2" xfId="819"/>
    <cellStyle name="40% - 强调文字颜色 2 8" xfId="1667"/>
    <cellStyle name="40% - 强调文字颜色 3 2" xfId="66"/>
    <cellStyle name="40% - 强调文字颜色 3 2 2" xfId="820"/>
    <cellStyle name="40% - 强调文字颜色 3 2 2 2" xfId="821"/>
    <cellStyle name="40% - 强调文字颜色 3 2 2 2 2" xfId="822"/>
    <cellStyle name="40% - 强调文字颜色 3 2 2 2 2 2" xfId="823"/>
    <cellStyle name="40% - 强调文字颜色 3 2 2 2 2 3" xfId="824"/>
    <cellStyle name="40% - 强调文字颜色 3 2 2 2 3" xfId="825"/>
    <cellStyle name="40% - 强调文字颜色 3 2 2 2 4" xfId="826"/>
    <cellStyle name="40% - 强调文字颜色 3 2 2 3" xfId="827"/>
    <cellStyle name="40% - 强调文字颜色 3 2 2 3 2" xfId="828"/>
    <cellStyle name="40% - 强调文字颜色 3 2 2 3 3" xfId="829"/>
    <cellStyle name="40% - 强调文字颜色 3 2 2 4" xfId="830"/>
    <cellStyle name="40% - 强调文字颜色 3 2 2 5" xfId="831"/>
    <cellStyle name="40% - 强调文字颜色 3 2 2_林-2018年 政府预算收支 草案" xfId="832"/>
    <cellStyle name="40% - 强调文字颜色 3 2 3" xfId="833"/>
    <cellStyle name="40% - 强调文字颜色 3 2 3 2" xfId="834"/>
    <cellStyle name="40% - 强调文字颜色 3 2 3 2 2" xfId="835"/>
    <cellStyle name="40% - 强调文字颜色 3 2 3 2 3" xfId="836"/>
    <cellStyle name="40% - 强调文字颜色 3 2 3 3" xfId="837"/>
    <cellStyle name="40% - 强调文字颜色 3 2 3 4" xfId="838"/>
    <cellStyle name="40% - 强调文字颜色 3 2 4" xfId="839"/>
    <cellStyle name="40% - 强调文字颜色 3 2 4 2" xfId="840"/>
    <cellStyle name="40% - 强调文字颜色 3 2 4 3" xfId="841"/>
    <cellStyle name="40% - 强调文字颜色 3 2 5" xfId="842"/>
    <cellStyle name="40% - 强调文字颜色 3 2 6" xfId="843"/>
    <cellStyle name="40% - 强调文字颜色 3 2_林-2018年 政府预算收支 草案" xfId="844"/>
    <cellStyle name="40% - 强调文字颜色 3 3" xfId="67"/>
    <cellStyle name="40% - 强调文字颜色 3 3 2" xfId="845"/>
    <cellStyle name="40% - 强调文字颜色 3 3 2 2" xfId="846"/>
    <cellStyle name="40% - 强调文字颜色 3 3 2 2 2" xfId="847"/>
    <cellStyle name="40% - 强调文字颜色 3 3 2 2 3" xfId="848"/>
    <cellStyle name="40% - 强调文字颜色 3 3 2 3" xfId="849"/>
    <cellStyle name="40% - 强调文字颜色 3 3 2 4" xfId="850"/>
    <cellStyle name="40% - 强调文字颜色 3 3 3" xfId="851"/>
    <cellStyle name="40% - 强调文字颜色 3 3 3 2" xfId="852"/>
    <cellStyle name="40% - 强调文字颜色 3 3 3 3" xfId="853"/>
    <cellStyle name="40% - 强调文字颜色 3 3 4" xfId="854"/>
    <cellStyle name="40% - 强调文字颜色 3 3 5" xfId="855"/>
    <cellStyle name="40% - 强调文字颜色 3 3 6" xfId="1825"/>
    <cellStyle name="40% - 强调文字颜色 3 3_林-2018年 政府预算收支 草案" xfId="856"/>
    <cellStyle name="40% - 强调文字颜色 3 4" xfId="857"/>
    <cellStyle name="40% - 强调文字颜色 3 4 2" xfId="858"/>
    <cellStyle name="40% - 强调文字颜色 3 4 2 2" xfId="859"/>
    <cellStyle name="40% - 强调文字颜色 3 4 2 2 2" xfId="860"/>
    <cellStyle name="40% - 强调文字颜色 3 4 2 2 3" xfId="861"/>
    <cellStyle name="40% - 强调文字颜色 3 4 2 3" xfId="862"/>
    <cellStyle name="40% - 强调文字颜色 3 4 2 4" xfId="863"/>
    <cellStyle name="40% - 强调文字颜色 3 4 3" xfId="864"/>
    <cellStyle name="40% - 强调文字颜色 3 4 3 2" xfId="865"/>
    <cellStyle name="40% - 强调文字颜色 3 4 3 3" xfId="866"/>
    <cellStyle name="40% - 强调文字颜色 3 4 4" xfId="867"/>
    <cellStyle name="40% - 强调文字颜色 3 4 5" xfId="868"/>
    <cellStyle name="40% - 强调文字颜色 3 4_林-2018年 政府预算收支 草案" xfId="869"/>
    <cellStyle name="40% - 强调文字颜色 3 5" xfId="870"/>
    <cellStyle name="40% - 强调文字颜色 3 6" xfId="871"/>
    <cellStyle name="40% - 强调文字颜色 3 7" xfId="872"/>
    <cellStyle name="40% - 强调文字颜色 3 7 2" xfId="873"/>
    <cellStyle name="40% - 强调文字颜色 3 8" xfId="1668"/>
    <cellStyle name="40% - 强调文字颜色 4 2" xfId="68"/>
    <cellStyle name="40% - 强调文字颜色 4 2 2" xfId="874"/>
    <cellStyle name="40% - 强调文字颜色 4 2 2 2" xfId="875"/>
    <cellStyle name="40% - 强调文字颜色 4 2 2 2 2" xfId="876"/>
    <cellStyle name="40% - 强调文字颜色 4 2 2 2 2 2" xfId="877"/>
    <cellStyle name="40% - 强调文字颜色 4 2 2 2 2 3" xfId="878"/>
    <cellStyle name="40% - 强调文字颜色 4 2 2 2 3" xfId="879"/>
    <cellStyle name="40% - 强调文字颜色 4 2 2 2 4" xfId="880"/>
    <cellStyle name="40% - 强调文字颜色 4 2 2 3" xfId="881"/>
    <cellStyle name="40% - 强调文字颜色 4 2 2 3 2" xfId="882"/>
    <cellStyle name="40% - 强调文字颜色 4 2 2 3 3" xfId="883"/>
    <cellStyle name="40% - 强调文字颜色 4 2 2 4" xfId="884"/>
    <cellStyle name="40% - 强调文字颜色 4 2 2 5" xfId="885"/>
    <cellStyle name="40% - 强调文字颜色 4 2 2_林-2018年 政府预算收支 草案" xfId="886"/>
    <cellStyle name="40% - 强调文字颜色 4 2 3" xfId="887"/>
    <cellStyle name="40% - 强调文字颜色 4 2 3 2" xfId="888"/>
    <cellStyle name="40% - 强调文字颜色 4 2 3 2 2" xfId="889"/>
    <cellStyle name="40% - 强调文字颜色 4 2 3 2 3" xfId="890"/>
    <cellStyle name="40% - 强调文字颜色 4 2 3 3" xfId="891"/>
    <cellStyle name="40% - 强调文字颜色 4 2 3 4" xfId="892"/>
    <cellStyle name="40% - 强调文字颜色 4 2 4" xfId="893"/>
    <cellStyle name="40% - 强调文字颜色 4 2 4 2" xfId="894"/>
    <cellStyle name="40% - 强调文字颜色 4 2 4 3" xfId="895"/>
    <cellStyle name="40% - 强调文字颜色 4 2 5" xfId="896"/>
    <cellStyle name="40% - 强调文字颜色 4 2 6" xfId="897"/>
    <cellStyle name="40% - 强调文字颜色 4 2_林-2018年 政府预算收支 草案" xfId="898"/>
    <cellStyle name="40% - 强调文字颜色 4 3" xfId="69"/>
    <cellStyle name="40% - 强调文字颜色 4 3 2" xfId="899"/>
    <cellStyle name="40% - 强调文字颜色 4 3 2 2" xfId="900"/>
    <cellStyle name="40% - 强调文字颜色 4 3 2 2 2" xfId="901"/>
    <cellStyle name="40% - 强调文字颜色 4 3 2 2 3" xfId="902"/>
    <cellStyle name="40% - 强调文字颜色 4 3 2 3" xfId="903"/>
    <cellStyle name="40% - 强调文字颜色 4 3 2 4" xfId="904"/>
    <cellStyle name="40% - 强调文字颜色 4 3 3" xfId="905"/>
    <cellStyle name="40% - 强调文字颜色 4 3 3 2" xfId="906"/>
    <cellStyle name="40% - 强调文字颜色 4 3 3 3" xfId="907"/>
    <cellStyle name="40% - 强调文字颜色 4 3 4" xfId="908"/>
    <cellStyle name="40% - 强调文字颜色 4 3 5" xfId="909"/>
    <cellStyle name="40% - 强调文字颜色 4 3 6" xfId="1826"/>
    <cellStyle name="40% - 强调文字颜色 4 3_林-2018年 政府预算收支 草案" xfId="910"/>
    <cellStyle name="40% - 强调文字颜色 4 4" xfId="911"/>
    <cellStyle name="40% - 强调文字颜色 4 4 2" xfId="912"/>
    <cellStyle name="40% - 强调文字颜色 4 4 2 2" xfId="913"/>
    <cellStyle name="40% - 强调文字颜色 4 4 2 2 2" xfId="914"/>
    <cellStyle name="40% - 强调文字颜色 4 4 2 2 3" xfId="915"/>
    <cellStyle name="40% - 强调文字颜色 4 4 2 3" xfId="916"/>
    <cellStyle name="40% - 强调文字颜色 4 4 2 4" xfId="917"/>
    <cellStyle name="40% - 强调文字颜色 4 4 3" xfId="918"/>
    <cellStyle name="40% - 强调文字颜色 4 4 3 2" xfId="919"/>
    <cellStyle name="40% - 强调文字颜色 4 4 3 3" xfId="920"/>
    <cellStyle name="40% - 强调文字颜色 4 4 4" xfId="921"/>
    <cellStyle name="40% - 强调文字颜色 4 4 5" xfId="922"/>
    <cellStyle name="40% - 强调文字颜色 4 4_林-2018年 政府预算收支 草案" xfId="923"/>
    <cellStyle name="40% - 强调文字颜色 4 5" xfId="924"/>
    <cellStyle name="40% - 强调文字颜色 4 6" xfId="925"/>
    <cellStyle name="40% - 强调文字颜色 4 7" xfId="926"/>
    <cellStyle name="40% - 强调文字颜色 4 7 2" xfId="927"/>
    <cellStyle name="40% - 强调文字颜色 4 8" xfId="1669"/>
    <cellStyle name="40% - 强调文字颜色 5 2" xfId="70"/>
    <cellStyle name="40% - 强调文字颜色 5 2 2" xfId="928"/>
    <cellStyle name="40% - 强调文字颜色 5 2 2 2" xfId="929"/>
    <cellStyle name="40% - 强调文字颜色 5 2 2 2 2" xfId="930"/>
    <cellStyle name="40% - 强调文字颜色 5 2 2 2 2 2" xfId="931"/>
    <cellStyle name="40% - 强调文字颜色 5 2 2 2 2 3" xfId="932"/>
    <cellStyle name="40% - 强调文字颜色 5 2 2 2 3" xfId="933"/>
    <cellStyle name="40% - 强调文字颜色 5 2 2 2 4" xfId="934"/>
    <cellStyle name="40% - 强调文字颜色 5 2 2 3" xfId="935"/>
    <cellStyle name="40% - 强调文字颜色 5 2 2 3 2" xfId="936"/>
    <cellStyle name="40% - 强调文字颜色 5 2 2 3 3" xfId="937"/>
    <cellStyle name="40% - 强调文字颜色 5 2 2 4" xfId="938"/>
    <cellStyle name="40% - 强调文字颜色 5 2 2 5" xfId="939"/>
    <cellStyle name="40% - 强调文字颜色 5 2 2_林-2018年 政府预算收支 草案" xfId="940"/>
    <cellStyle name="40% - 强调文字颜色 5 2 3" xfId="941"/>
    <cellStyle name="40% - 强调文字颜色 5 2 3 2" xfId="942"/>
    <cellStyle name="40% - 强调文字颜色 5 2 3 2 2" xfId="943"/>
    <cellStyle name="40% - 强调文字颜色 5 2 3 2 3" xfId="944"/>
    <cellStyle name="40% - 强调文字颜色 5 2 3 3" xfId="945"/>
    <cellStyle name="40% - 强调文字颜色 5 2 3 4" xfId="946"/>
    <cellStyle name="40% - 强调文字颜色 5 2 4" xfId="947"/>
    <cellStyle name="40% - 强调文字颜色 5 2 4 2" xfId="948"/>
    <cellStyle name="40% - 强调文字颜色 5 2 4 3" xfId="949"/>
    <cellStyle name="40% - 强调文字颜色 5 2 5" xfId="950"/>
    <cellStyle name="40% - 强调文字颜色 5 2 6" xfId="951"/>
    <cellStyle name="40% - 强调文字颜色 5 2_林-2018年 政府预算收支 草案" xfId="952"/>
    <cellStyle name="40% - 强调文字颜色 5 3" xfId="71"/>
    <cellStyle name="40% - 强调文字颜色 5 3 2" xfId="953"/>
    <cellStyle name="40% - 强调文字颜色 5 3 2 2" xfId="954"/>
    <cellStyle name="40% - 强调文字颜色 5 3 2 2 2" xfId="955"/>
    <cellStyle name="40% - 强调文字颜色 5 3 2 2 3" xfId="956"/>
    <cellStyle name="40% - 强调文字颜色 5 3 2 3" xfId="957"/>
    <cellStyle name="40% - 强调文字颜色 5 3 2 4" xfId="958"/>
    <cellStyle name="40% - 强调文字颜色 5 3 3" xfId="959"/>
    <cellStyle name="40% - 强调文字颜色 5 3 3 2" xfId="960"/>
    <cellStyle name="40% - 强调文字颜色 5 3 3 3" xfId="961"/>
    <cellStyle name="40% - 强调文字颜色 5 3 4" xfId="962"/>
    <cellStyle name="40% - 强调文字颜色 5 3 5" xfId="963"/>
    <cellStyle name="40% - 强调文字颜色 5 3 6" xfId="1827"/>
    <cellStyle name="40% - 强调文字颜色 5 3_林-2018年 政府预算收支 草案" xfId="964"/>
    <cellStyle name="40% - 强调文字颜色 5 4" xfId="965"/>
    <cellStyle name="40% - 强调文字颜色 5 4 2" xfId="966"/>
    <cellStyle name="40% - 强调文字颜色 5 4 2 2" xfId="967"/>
    <cellStyle name="40% - 强调文字颜色 5 4 2 2 2" xfId="968"/>
    <cellStyle name="40% - 强调文字颜色 5 4 2 2 3" xfId="969"/>
    <cellStyle name="40% - 强调文字颜色 5 4 2 3" xfId="970"/>
    <cellStyle name="40% - 强调文字颜色 5 4 2 4" xfId="971"/>
    <cellStyle name="40% - 强调文字颜色 5 4 3" xfId="972"/>
    <cellStyle name="40% - 强调文字颜色 5 4 3 2" xfId="973"/>
    <cellStyle name="40% - 强调文字颜色 5 4 3 3" xfId="974"/>
    <cellStyle name="40% - 强调文字颜色 5 4 4" xfId="975"/>
    <cellStyle name="40% - 强调文字颜色 5 4 5" xfId="976"/>
    <cellStyle name="40% - 强调文字颜色 5 4_林-2018年 政府预算收支 草案" xfId="977"/>
    <cellStyle name="40% - 强调文字颜色 5 5" xfId="978"/>
    <cellStyle name="40% - 强调文字颜色 5 6" xfId="979"/>
    <cellStyle name="40% - 强调文字颜色 5 7" xfId="980"/>
    <cellStyle name="40% - 强调文字颜色 5 7 2" xfId="981"/>
    <cellStyle name="40% - 强调文字颜色 5 8" xfId="1670"/>
    <cellStyle name="40% - 强调文字颜色 6 2" xfId="72"/>
    <cellStyle name="40% - 强调文字颜色 6 2 2" xfId="982"/>
    <cellStyle name="40% - 强调文字颜色 6 2 2 2" xfId="983"/>
    <cellStyle name="40% - 强调文字颜色 6 2 2 2 2" xfId="984"/>
    <cellStyle name="40% - 强调文字颜色 6 2 2 2 2 2" xfId="985"/>
    <cellStyle name="40% - 强调文字颜色 6 2 2 2 2 3" xfId="986"/>
    <cellStyle name="40% - 强调文字颜色 6 2 2 2 3" xfId="987"/>
    <cellStyle name="40% - 强调文字颜色 6 2 2 2 4" xfId="988"/>
    <cellStyle name="40% - 强调文字颜色 6 2 2 3" xfId="989"/>
    <cellStyle name="40% - 强调文字颜色 6 2 2 3 2" xfId="990"/>
    <cellStyle name="40% - 强调文字颜色 6 2 2 3 3" xfId="991"/>
    <cellStyle name="40% - 强调文字颜色 6 2 2 4" xfId="992"/>
    <cellStyle name="40% - 强调文字颜色 6 2 2 5" xfId="993"/>
    <cellStyle name="40% - 强调文字颜色 6 2 2_林-2018年 政府预算收支 草案" xfId="994"/>
    <cellStyle name="40% - 强调文字颜色 6 2 3" xfId="995"/>
    <cellStyle name="40% - 强调文字颜色 6 2 3 2" xfId="996"/>
    <cellStyle name="40% - 强调文字颜色 6 2 3 2 2" xfId="997"/>
    <cellStyle name="40% - 强调文字颜色 6 2 3 2 3" xfId="998"/>
    <cellStyle name="40% - 强调文字颜色 6 2 3 3" xfId="999"/>
    <cellStyle name="40% - 强调文字颜色 6 2 3 4" xfId="1000"/>
    <cellStyle name="40% - 强调文字颜色 6 2 4" xfId="1001"/>
    <cellStyle name="40% - 强调文字颜色 6 2 4 2" xfId="1002"/>
    <cellStyle name="40% - 强调文字颜色 6 2 4 3" xfId="1003"/>
    <cellStyle name="40% - 强调文字颜色 6 2 5" xfId="1004"/>
    <cellStyle name="40% - 强调文字颜色 6 2 6" xfId="1005"/>
    <cellStyle name="40% - 强调文字颜色 6 2_林-2018年 政府预算收支 草案" xfId="1006"/>
    <cellStyle name="40% - 强调文字颜色 6 3" xfId="73"/>
    <cellStyle name="40% - 强调文字颜色 6 3 2" xfId="1007"/>
    <cellStyle name="40% - 强调文字颜色 6 3 2 2" xfId="1008"/>
    <cellStyle name="40% - 强调文字颜色 6 3 2 2 2" xfId="1009"/>
    <cellStyle name="40% - 强调文字颜色 6 3 2 2 3" xfId="1010"/>
    <cellStyle name="40% - 强调文字颜色 6 3 2 3" xfId="1011"/>
    <cellStyle name="40% - 强调文字颜色 6 3 2 4" xfId="1012"/>
    <cellStyle name="40% - 强调文字颜色 6 3 3" xfId="1013"/>
    <cellStyle name="40% - 强调文字颜色 6 3 3 2" xfId="1014"/>
    <cellStyle name="40% - 强调文字颜色 6 3 3 3" xfId="1015"/>
    <cellStyle name="40% - 强调文字颜色 6 3 4" xfId="1016"/>
    <cellStyle name="40% - 强调文字颜色 6 3 5" xfId="1017"/>
    <cellStyle name="40% - 强调文字颜色 6 3 6" xfId="1828"/>
    <cellStyle name="40% - 强调文字颜色 6 3_林-2018年 政府预算收支 草案" xfId="1018"/>
    <cellStyle name="40% - 强调文字颜色 6 4" xfId="1019"/>
    <cellStyle name="40% - 强调文字颜色 6 4 2" xfId="1020"/>
    <cellStyle name="40% - 强调文字颜色 6 4 2 2" xfId="1021"/>
    <cellStyle name="40% - 强调文字颜色 6 4 2 2 2" xfId="1022"/>
    <cellStyle name="40% - 强调文字颜色 6 4 2 2 3" xfId="1023"/>
    <cellStyle name="40% - 强调文字颜色 6 4 2 3" xfId="1024"/>
    <cellStyle name="40% - 强调文字颜色 6 4 2 4" xfId="1025"/>
    <cellStyle name="40% - 强调文字颜色 6 4 3" xfId="1026"/>
    <cellStyle name="40% - 强调文字颜色 6 4 3 2" xfId="1027"/>
    <cellStyle name="40% - 强调文字颜色 6 4 3 3" xfId="1028"/>
    <cellStyle name="40% - 强调文字颜色 6 4 4" xfId="1029"/>
    <cellStyle name="40% - 强调文字颜色 6 4 5" xfId="1030"/>
    <cellStyle name="40% - 强调文字颜色 6 4_林-2018年 政府预算收支 草案" xfId="1031"/>
    <cellStyle name="40% - 强调文字颜色 6 5" xfId="1032"/>
    <cellStyle name="40% - 强调文字颜色 6 6" xfId="1033"/>
    <cellStyle name="40% - 强调文字颜色 6 7" xfId="1034"/>
    <cellStyle name="40% - 强调文字颜色 6 7 2" xfId="1035"/>
    <cellStyle name="40% - 强调文字颜色 6 8" xfId="1671"/>
    <cellStyle name="60% - 强调文字颜色 1 2" xfId="74"/>
    <cellStyle name="60% - 强调文字颜色 1 2 2" xfId="1036"/>
    <cellStyle name="60% - 强调文字颜色 1 2 2 2" xfId="1037"/>
    <cellStyle name="60% - 强调文字颜色 1 2 3" xfId="1038"/>
    <cellStyle name="60% - 强调文字颜色 1 2 4" xfId="1829"/>
    <cellStyle name="60% - 强调文字颜色 1 3" xfId="1039"/>
    <cellStyle name="60% - 强调文字颜色 1 3 2" xfId="1040"/>
    <cellStyle name="60% - 强调文字颜色 1 3 2 2" xfId="1041"/>
    <cellStyle name="60% - 强调文字颜色 1 3 3" xfId="1042"/>
    <cellStyle name="60% - 强调文字颜色 1 4" xfId="1043"/>
    <cellStyle name="60% - 强调文字颜色 1 5" xfId="1044"/>
    <cellStyle name="60% - 强调文字颜色 2 2" xfId="75"/>
    <cellStyle name="60% - 强调文字颜色 2 2 2" xfId="1045"/>
    <cellStyle name="60% - 强调文字颜色 2 2 2 2" xfId="1046"/>
    <cellStyle name="60% - 强调文字颜色 2 2 3" xfId="1047"/>
    <cellStyle name="60% - 强调文字颜色 2 2 4" xfId="1831"/>
    <cellStyle name="60% - 强调文字颜色 2 3" xfId="1048"/>
    <cellStyle name="60% - 强调文字颜色 2 3 2" xfId="1049"/>
    <cellStyle name="60% - 强调文字颜色 2 3 2 2" xfId="1050"/>
    <cellStyle name="60% - 强调文字颜色 2 3 3" xfId="1051"/>
    <cellStyle name="60% - 强调文字颜色 2 4" xfId="1052"/>
    <cellStyle name="60% - 强调文字颜色 2 5" xfId="1053"/>
    <cellStyle name="60% - 强调文字颜色 3 2" xfId="76"/>
    <cellStyle name="60% - 强调文字颜色 3 2 2" xfId="1054"/>
    <cellStyle name="60% - 强调文字颜色 3 2 2 2" xfId="1055"/>
    <cellStyle name="60% - 强调文字颜色 3 2 3" xfId="1056"/>
    <cellStyle name="60% - 强调文字颜色 3 2 4" xfId="1832"/>
    <cellStyle name="60% - 强调文字颜色 3 3" xfId="1057"/>
    <cellStyle name="60% - 强调文字颜色 3 3 2" xfId="1058"/>
    <cellStyle name="60% - 强调文字颜色 3 3 2 2" xfId="1059"/>
    <cellStyle name="60% - 强调文字颜色 3 3 3" xfId="1060"/>
    <cellStyle name="60% - 强调文字颜色 3 4" xfId="1061"/>
    <cellStyle name="60% - 强调文字颜色 3 5" xfId="1062"/>
    <cellStyle name="60% - 强调文字颜色 4 2" xfId="77"/>
    <cellStyle name="60% - 强调文字颜色 4 2 2" xfId="1063"/>
    <cellStyle name="60% - 强调文字颜色 4 2 2 2" xfId="1064"/>
    <cellStyle name="60% - 强调文字颜色 4 2 3" xfId="1065"/>
    <cellStyle name="60% - 强调文字颜色 4 2 4" xfId="1833"/>
    <cellStyle name="60% - 强调文字颜色 4 3" xfId="1066"/>
    <cellStyle name="60% - 强调文字颜色 4 3 2" xfId="1067"/>
    <cellStyle name="60% - 强调文字颜色 4 3 2 2" xfId="1068"/>
    <cellStyle name="60% - 强调文字颜色 4 3 3" xfId="1069"/>
    <cellStyle name="60% - 强调文字颜色 4 4" xfId="1070"/>
    <cellStyle name="60% - 强调文字颜色 4 5" xfId="1071"/>
    <cellStyle name="60% - 强调文字颜色 5 2" xfId="78"/>
    <cellStyle name="60% - 强调文字颜色 5 2 2" xfId="1072"/>
    <cellStyle name="60% - 强调文字颜色 5 2 2 2" xfId="1073"/>
    <cellStyle name="60% - 强调文字颜色 5 2 3" xfId="1074"/>
    <cellStyle name="60% - 强调文字颜色 5 2 4" xfId="1834"/>
    <cellStyle name="60% - 强调文字颜色 5 3" xfId="1075"/>
    <cellStyle name="60% - 强调文字颜色 5 3 2" xfId="1076"/>
    <cellStyle name="60% - 强调文字颜色 5 3 2 2" xfId="1077"/>
    <cellStyle name="60% - 强调文字颜色 5 3 3" xfId="1078"/>
    <cellStyle name="60% - 强调文字颜色 5 4" xfId="1079"/>
    <cellStyle name="60% - 强调文字颜色 5 5" xfId="1080"/>
    <cellStyle name="60% - 强调文字颜色 6 2" xfId="79"/>
    <cellStyle name="60% - 强调文字颜色 6 2 2" xfId="1081"/>
    <cellStyle name="60% - 强调文字颜色 6 2 2 2" xfId="1082"/>
    <cellStyle name="60% - 强调文字颜色 6 2 3" xfId="1083"/>
    <cellStyle name="60% - 强调文字颜色 6 2 4" xfId="1835"/>
    <cellStyle name="60% - 强调文字颜色 6 3" xfId="1084"/>
    <cellStyle name="60% - 强调文字颜色 6 3 2" xfId="1085"/>
    <cellStyle name="60% - 强调文字颜色 6 3 2 2" xfId="1086"/>
    <cellStyle name="60% - 强调文字颜色 6 3 3" xfId="1087"/>
    <cellStyle name="60% - 强调文字颜色 6 4" xfId="1088"/>
    <cellStyle name="60% - 强调文字颜色 6 5" xfId="1089"/>
    <cellStyle name="args.style" xfId="80"/>
    <cellStyle name="args.style 2" xfId="294"/>
    <cellStyle name="Calc Currency (0)" xfId="81"/>
    <cellStyle name="category" xfId="82"/>
    <cellStyle name="category 2" xfId="295"/>
    <cellStyle name="ColLevel_0" xfId="83"/>
    <cellStyle name="Column Headings" xfId="84"/>
    <cellStyle name="Column Headings 2" xfId="296"/>
    <cellStyle name="Column$Headings" xfId="85"/>
    <cellStyle name="Column$Headings 2" xfId="297"/>
    <cellStyle name="Column_Title" xfId="86"/>
    <cellStyle name="Comma  - Style1" xfId="87"/>
    <cellStyle name="Comma  - Style2" xfId="88"/>
    <cellStyle name="Comma  - Style3" xfId="89"/>
    <cellStyle name="Comma  - Style4" xfId="90"/>
    <cellStyle name="Comma  - Style5" xfId="91"/>
    <cellStyle name="Comma  - Style6" xfId="92"/>
    <cellStyle name="Comma  - Style7" xfId="93"/>
    <cellStyle name="Comma  - Style8" xfId="94"/>
    <cellStyle name="Comma [0]_laroux" xfId="95"/>
    <cellStyle name="Comma_02(2003.12.31 PBC package.040304)" xfId="96"/>
    <cellStyle name="comma-d" xfId="97"/>
    <cellStyle name="Copied" xfId="98"/>
    <cellStyle name="Copied 2" xfId="99"/>
    <cellStyle name="Copied 2 2" xfId="1649"/>
    <cellStyle name="Copied 3" xfId="298"/>
    <cellStyle name="Copied 4" xfId="1648"/>
    <cellStyle name="COST1" xfId="100"/>
    <cellStyle name="COST1 2" xfId="101"/>
    <cellStyle name="COST1 2 2" xfId="1651"/>
    <cellStyle name="COST1 3" xfId="299"/>
    <cellStyle name="COST1 4" xfId="1650"/>
    <cellStyle name="Currency [0]_353HHC" xfId="102"/>
    <cellStyle name="Currency_353HHC" xfId="103"/>
    <cellStyle name="Date" xfId="104"/>
    <cellStyle name="Entered" xfId="105"/>
    <cellStyle name="Entered 2" xfId="106"/>
    <cellStyle name="Entered 2 2" xfId="1653"/>
    <cellStyle name="Entered 3" xfId="300"/>
    <cellStyle name="Entered 4" xfId="1652"/>
    <cellStyle name="entry box" xfId="107"/>
    <cellStyle name="entry box 2" xfId="301"/>
    <cellStyle name="entry box 2 2" xfId="1896"/>
    <cellStyle name="entry box 2 2 2" xfId="2025"/>
    <cellStyle name="entry box 2 3" xfId="1921"/>
    <cellStyle name="entry box 3" xfId="1890"/>
    <cellStyle name="entry box 3 2" xfId="2019"/>
    <cellStyle name="entry box 4" xfId="1907"/>
    <cellStyle name="Euro" xfId="108"/>
    <cellStyle name="e鯪9Y_x000b_" xfId="109"/>
    <cellStyle name="e鯪9Y_x000b_ 2" xfId="302"/>
    <cellStyle name="Format Number Column" xfId="110"/>
    <cellStyle name="gcd" xfId="111"/>
    <cellStyle name="gcd 2" xfId="303"/>
    <cellStyle name="Grey" xfId="112"/>
    <cellStyle name="HEADER" xfId="113"/>
    <cellStyle name="HEADER 2" xfId="304"/>
    <cellStyle name="Header1" xfId="114"/>
    <cellStyle name="Header1 2" xfId="305"/>
    <cellStyle name="Header2" xfId="115"/>
    <cellStyle name="Header2 2" xfId="306"/>
    <cellStyle name="Header2 2 2" xfId="1897"/>
    <cellStyle name="Header2 2 2 2" xfId="2026"/>
    <cellStyle name="Header2 2 3" xfId="1922"/>
    <cellStyle name="Header2 3" xfId="1891"/>
    <cellStyle name="Header2 3 2" xfId="2020"/>
    <cellStyle name="Header2 4" xfId="1908"/>
    <cellStyle name="Input [yellow]" xfId="116"/>
    <cellStyle name="Input [yellow] 2" xfId="1892"/>
    <cellStyle name="Input [yellow] 2 2" xfId="2021"/>
    <cellStyle name="Input [yellow] 3" xfId="1909"/>
    <cellStyle name="Input Cells" xfId="117"/>
    <cellStyle name="Input Cells 2" xfId="307"/>
    <cellStyle name="Input Cells 2 2" xfId="1675"/>
    <cellStyle name="InputArea" xfId="118"/>
    <cellStyle name="InputArea 2" xfId="308"/>
    <cellStyle name="KPMG Heading 1" xfId="119"/>
    <cellStyle name="KPMG Heading 2" xfId="120"/>
    <cellStyle name="KPMG Heading 3" xfId="121"/>
    <cellStyle name="KPMG Heading 4" xfId="122"/>
    <cellStyle name="KPMG Normal" xfId="123"/>
    <cellStyle name="KPMG Normal 2" xfId="309"/>
    <cellStyle name="KPMG Normal Text" xfId="124"/>
    <cellStyle name="KPMG Normal Text 2" xfId="310"/>
    <cellStyle name="Lines Fill" xfId="125"/>
    <cellStyle name="Lines Fill 2" xfId="311"/>
    <cellStyle name="Linked Cells" xfId="126"/>
    <cellStyle name="Linked Cells 2" xfId="312"/>
    <cellStyle name="Linked Cells 2 2" xfId="1676"/>
    <cellStyle name="Milliers [0]_!!!GO" xfId="127"/>
    <cellStyle name="Milliers_!!!GO" xfId="128"/>
    <cellStyle name="Model" xfId="129"/>
    <cellStyle name="Model 2" xfId="313"/>
    <cellStyle name="Monétaire [0]_!!!GO" xfId="130"/>
    <cellStyle name="Monétaire_!!!GO" xfId="131"/>
    <cellStyle name="New Times Roman" xfId="132"/>
    <cellStyle name="New Times Roman 2" xfId="314"/>
    <cellStyle name="no dec" xfId="133"/>
    <cellStyle name="Normal - Style1" xfId="134"/>
    <cellStyle name="Normal - Style1 2" xfId="315"/>
    <cellStyle name="Normal - Style1 2 2" xfId="1677"/>
    <cellStyle name="Normal_0105第二套审计报表定稿" xfId="135"/>
    <cellStyle name="Normalny_Arkusz1" xfId="136"/>
    <cellStyle name="Œ…‹æØ‚è [0.00]_Region Orders (2)" xfId="137"/>
    <cellStyle name="Œ…‹æØ‚è_Region Orders (2)" xfId="138"/>
    <cellStyle name="per.style" xfId="139"/>
    <cellStyle name="Percent [2]" xfId="140"/>
    <cellStyle name="Percent_PICC package Sept2002 (V120021005)1" xfId="141"/>
    <cellStyle name="Prefilled" xfId="142"/>
    <cellStyle name="Prefilled 2" xfId="316"/>
    <cellStyle name="Prefilled 2 2" xfId="1898"/>
    <cellStyle name="Prefilled 2 2 2" xfId="2027"/>
    <cellStyle name="Prefilled 2 3" xfId="1923"/>
    <cellStyle name="Prefilled 3" xfId="1893"/>
    <cellStyle name="Prefilled 3 2" xfId="2022"/>
    <cellStyle name="Prefilled 4" xfId="1910"/>
    <cellStyle name="pricing" xfId="143"/>
    <cellStyle name="pricing 2" xfId="144"/>
    <cellStyle name="pricing 2 2" xfId="1655"/>
    <cellStyle name="pricing 3" xfId="1654"/>
    <cellStyle name="PSChar" xfId="145"/>
    <cellStyle name="PSChar 2" xfId="317"/>
    <cellStyle name="RevList" xfId="146"/>
    <cellStyle name="RevList 2" xfId="318"/>
    <cellStyle name="RevList 2 2" xfId="1678"/>
    <cellStyle name="RowLevel_0" xfId="147"/>
    <cellStyle name="Sheet Head" xfId="148"/>
    <cellStyle name="Sheet Head 2" xfId="319"/>
    <cellStyle name="style" xfId="149"/>
    <cellStyle name="style 2" xfId="320"/>
    <cellStyle name="style 2 2" xfId="1899"/>
    <cellStyle name="style 2 2 2" xfId="2028"/>
    <cellStyle name="style 2 3" xfId="1925"/>
    <cellStyle name="style 3" xfId="1894"/>
    <cellStyle name="style 3 2" xfId="2023"/>
    <cellStyle name="style 4" xfId="1912"/>
    <cellStyle name="style1" xfId="150"/>
    <cellStyle name="style1 2" xfId="321"/>
    <cellStyle name="style2" xfId="151"/>
    <cellStyle name="style2 2" xfId="322"/>
    <cellStyle name="subhead" xfId="152"/>
    <cellStyle name="subhead 2" xfId="323"/>
    <cellStyle name="Subtotal" xfId="153"/>
    <cellStyle name="百分比 2" xfId="154"/>
    <cellStyle name="百分比 2 2" xfId="1836"/>
    <cellStyle name="百分比 3" xfId="1837"/>
    <cellStyle name="百分比 4" xfId="1809"/>
    <cellStyle name="标题 1 2" xfId="155"/>
    <cellStyle name="标题 1 2 2" xfId="1090"/>
    <cellStyle name="标题 1 2 2 2" xfId="1091"/>
    <cellStyle name="标题 1 2 3" xfId="1092"/>
    <cellStyle name="标题 1 3" xfId="1093"/>
    <cellStyle name="标题 1 4" xfId="1094"/>
    <cellStyle name="标题 2 2" xfId="156"/>
    <cellStyle name="标题 2 2 2" xfId="1095"/>
    <cellStyle name="标题 2 2 2 2" xfId="1096"/>
    <cellStyle name="标题 2 2 3" xfId="1097"/>
    <cellStyle name="标题 2 3" xfId="1098"/>
    <cellStyle name="标题 2 4" xfId="1099"/>
    <cellStyle name="标题 3 2" xfId="157"/>
    <cellStyle name="标题 3 2 2" xfId="1100"/>
    <cellStyle name="标题 3 2 2 2" xfId="1101"/>
    <cellStyle name="标题 3 2 3" xfId="1102"/>
    <cellStyle name="标题 3 3" xfId="1103"/>
    <cellStyle name="标题 3 4" xfId="1104"/>
    <cellStyle name="标题 4 2" xfId="158"/>
    <cellStyle name="标题 4 2 2" xfId="1105"/>
    <cellStyle name="标题 4 2 2 2" xfId="1106"/>
    <cellStyle name="标题 4 2 3" xfId="1107"/>
    <cellStyle name="标题 4 3" xfId="1108"/>
    <cellStyle name="标题 4 4" xfId="1109"/>
    <cellStyle name="标题 5" xfId="159"/>
    <cellStyle name="标题 5 2" xfId="1110"/>
    <cellStyle name="标题 5 2 2" xfId="1111"/>
    <cellStyle name="标题 5 3" xfId="1112"/>
    <cellStyle name="标题 6" xfId="1113"/>
    <cellStyle name="标题 7" xfId="1114"/>
    <cellStyle name="差 2" xfId="160"/>
    <cellStyle name="差 2 2" xfId="1115"/>
    <cellStyle name="差 2 2 2" xfId="1116"/>
    <cellStyle name="差 2 3" xfId="1117"/>
    <cellStyle name="差 2 4" xfId="1839"/>
    <cellStyle name="差 3" xfId="1118"/>
    <cellStyle name="差 3 2" xfId="1119"/>
    <cellStyle name="差 3 2 2" xfId="1120"/>
    <cellStyle name="差 3 3" xfId="1121"/>
    <cellStyle name="差 4" xfId="1122"/>
    <cellStyle name="差 5" xfId="1123"/>
    <cellStyle name="差_（编制预算）财驻粤监函(2015)36号-附表.xls(提前下达)" xfId="161"/>
    <cellStyle name="差_（编制预算）财驻粤监函(2015)36号-附表.xls(提前下达) 2" xfId="162"/>
    <cellStyle name="差_（编制预算）财驻粤监函(2015)36号-附表.xls(提前下达) 2 2" xfId="1124"/>
    <cellStyle name="差_（编制预算）财驻粤监函(2015)36号-附表.xls(提前下达) 2 2 2" xfId="1125"/>
    <cellStyle name="差_（编制预算）财驻粤监函(2015)36号-附表.xls(提前下达) 2 2_林-2018年 政府预算收支 草案" xfId="1126"/>
    <cellStyle name="差_（编制预算）财驻粤监函(2015)36号-附表.xls(提前下达) 2 2_林-2018年 政府预算收支 草案 2" xfId="1127"/>
    <cellStyle name="差_（编制预算）财驻粤监函(2015)36号-附表.xls(提前下达) 2 3" xfId="1128"/>
    <cellStyle name="差_（编制预算）财驻粤监函(2015)36号-附表.xls(提前下达) 2 4" xfId="1929"/>
    <cellStyle name="差_（编制预算）财驻粤监函(2015)36号-附表.xls(提前下达) 2 5" xfId="1956"/>
    <cellStyle name="差_（编制预算）财驻粤监函(2015)36号-附表.xls(提前下达) 2 6" xfId="1906"/>
    <cellStyle name="差_（编制预算）财驻粤监函(2015)36号-附表.xls(提前下达) 3" xfId="1129"/>
    <cellStyle name="差_（编制预算）财驻粤监函(2015)36号-附表.xls(提前下达) 3 2" xfId="1130"/>
    <cellStyle name="差_（编制预算）财驻粤监函(2015)36号-附表.xls(提前下达) 3_林-2018年 政府预算收支 草案" xfId="1131"/>
    <cellStyle name="差_（编制预算）财驻粤监函(2015)36号-附表.xls(提前下达) 3_林-2018年 政府预算收支 草案 2" xfId="1132"/>
    <cellStyle name="差_（编制预算）财驻粤监函(2015)36号-附表.xls(提前下达) 4" xfId="1133"/>
    <cellStyle name="差_（编制预算）财驻粤监函(2015)36号-附表.xls(提前下达) 5" xfId="1840"/>
    <cellStyle name="差_（预算调整）2016年本级专项明细表(1-12月)done" xfId="163"/>
    <cellStyle name="差_（预算调整）2016年本级专项明细表(1-12月)done 2" xfId="1134"/>
    <cellStyle name="差_（预算调整）2016年本级专项明细表(1-12月)done 2 2" xfId="1135"/>
    <cellStyle name="差_（预算调整）2016年本级专项明细表(1-12月)done 2 2 2" xfId="1136"/>
    <cellStyle name="差_（预算调整）2016年本级专项明细表(1-12月)done 2 2_林-2018年 政府预算收支 草案" xfId="1137"/>
    <cellStyle name="差_（预算调整）2016年本级专项明细表(1-12月)done 2 2_林-2018年 政府预算收支 草案 2" xfId="1138"/>
    <cellStyle name="差_（预算调整）2016年本级专项明细表(1-12月)done 2 3" xfId="1139"/>
    <cellStyle name="差_（预算调整）2016年本级专项明细表(1-12月)done 3" xfId="1140"/>
    <cellStyle name="差_（预算调整）2016年本级专项明细表(1-12月)done 3 2" xfId="1141"/>
    <cellStyle name="差_（预算调整）2016年本级专项明细表(1-12月)done 3_林-2018年 政府预算收支 草案" xfId="1142"/>
    <cellStyle name="差_（预算调整）2016年本级专项明细表(1-12月)done 3_林-2018年 政府预算收支 草案 2" xfId="1143"/>
    <cellStyle name="差_（预算调整）2016年本级专项明细表(1-12月)done 4" xfId="1144"/>
    <cellStyle name="差_（预算调整）2016年本级专项明细表(1-12月)done 5" xfId="1841"/>
    <cellStyle name="差_008招投标中心全额" xfId="164"/>
    <cellStyle name="差_008招投标中心全额 2" xfId="324"/>
    <cellStyle name="差_009招投标中心自收自支" xfId="165"/>
    <cellStyle name="差_009招投标中心自收自支 2" xfId="325"/>
    <cellStyle name="差_038统战部" xfId="166"/>
    <cellStyle name="差_038统战部 2" xfId="326"/>
    <cellStyle name="差_080十一中" xfId="167"/>
    <cellStyle name="差_080十一中 2" xfId="327"/>
    <cellStyle name="差_109劳动就业局" xfId="168"/>
    <cellStyle name="差_109劳动就业局 2" xfId="328"/>
    <cellStyle name="差_2016年度收支平衡测算表" xfId="1145"/>
    <cellStyle name="差_2016年度收支平衡测算表 2" xfId="1146"/>
    <cellStyle name="差_2016年度收支平衡测算表 2 2" xfId="1147"/>
    <cellStyle name="差_2016年度收支平衡测算表 2 2 2" xfId="1148"/>
    <cellStyle name="差_2016年度收支平衡测算表 2 2_林-2018年 政府预算收支 草案" xfId="1149"/>
    <cellStyle name="差_2016年度收支平衡测算表 2 2_林-2018年 政府预算收支 草案 2" xfId="1150"/>
    <cellStyle name="差_2016年度收支平衡测算表 2 3" xfId="1151"/>
    <cellStyle name="差_2016年度收支平衡测算表 3" xfId="1152"/>
    <cellStyle name="差_2016年度收支平衡测算表 3 2" xfId="1153"/>
    <cellStyle name="差_2016年度收支平衡测算表 3_林-2018年 政府预算收支 草案" xfId="1154"/>
    <cellStyle name="差_2016年度收支平衡测算表 3_林-2018年 政府预算收支 草案 2" xfId="1155"/>
    <cellStyle name="差_2016年度收支平衡测算表 4" xfId="1156"/>
    <cellStyle name="差_2016年公共财政经济分类科目支出表" xfId="169"/>
    <cellStyle name="差_2016年公共财政经济分类科目支出表 2" xfId="1157"/>
    <cellStyle name="差_2016年公共财政经济分类科目支出表 2 2" xfId="1158"/>
    <cellStyle name="差_2016年公共财政经济分类科目支出表 2 2 2" xfId="1159"/>
    <cellStyle name="差_2016年公共财政经济分类科目支出表 2 2_林-2018年 政府预算收支 草案" xfId="1160"/>
    <cellStyle name="差_2016年公共财政经济分类科目支出表 2 2_林-2018年 政府预算收支 草案 2" xfId="1161"/>
    <cellStyle name="差_2016年公共财政经济分类科目支出表 2 3" xfId="1162"/>
    <cellStyle name="差_2016年公共财政经济分类科目支出表 3" xfId="1163"/>
    <cellStyle name="差_2016年公共财政经济分类科目支出表 3 2" xfId="1164"/>
    <cellStyle name="差_2016年公共财政经济分类科目支出表 3_林-2018年 政府预算收支 草案" xfId="1165"/>
    <cellStyle name="差_2016年公共财政经济分类科目支出表 3_林-2018年 政府预算收支 草案 2" xfId="1166"/>
    <cellStyle name="差_2016年公共财政经济分类科目支出表 4" xfId="1167"/>
    <cellStyle name="差_2016年公共财政经济分类科目支出表 5" xfId="1842"/>
    <cellStyle name="差_2016年盘活存量资金使用情况（预算调整）" xfId="170"/>
    <cellStyle name="差_2016年盘活存量资金使用情况（预算调整） 2" xfId="1168"/>
    <cellStyle name="差_2016年盘活存量资金使用情况（预算调整） 2 2" xfId="1169"/>
    <cellStyle name="差_2016年盘活存量资金使用情况（预算调整） 2 2 2" xfId="1170"/>
    <cellStyle name="差_2016年盘活存量资金使用情况（预算调整） 2 2_林-2018年 政府预算收支 草案" xfId="1171"/>
    <cellStyle name="差_2016年盘活存量资金使用情况（预算调整） 2 2_林-2018年 政府预算收支 草案 2" xfId="1172"/>
    <cellStyle name="差_2016年盘活存量资金使用情况（预算调整） 2 3" xfId="1173"/>
    <cellStyle name="差_2016年盘活存量资金使用情况（预算调整） 3" xfId="1174"/>
    <cellStyle name="差_2016年盘活存量资金使用情况（预算调整） 3 2" xfId="1175"/>
    <cellStyle name="差_2016年盘活存量资金使用情况（预算调整） 3_林-2018年 政府预算收支 草案" xfId="1176"/>
    <cellStyle name="差_2016年盘活存量资金使用情况（预算调整） 3_林-2018年 政府预算收支 草案 2" xfId="1177"/>
    <cellStyle name="差_2016年盘活存量资金使用情况（预算调整） 4" xfId="1178"/>
    <cellStyle name="差_2016年盘活存量资金使用情况（预算调整） 5" xfId="1843"/>
    <cellStyle name="差_2016年省级专款指标" xfId="1179"/>
    <cellStyle name="差_2016年省级专款指标 2" xfId="1180"/>
    <cellStyle name="差_2016年省级专款指标 2 2" xfId="1181"/>
    <cellStyle name="差_2016年省级专款指标 2 2 2" xfId="1182"/>
    <cellStyle name="差_2016年省级专款指标 2 2_林-2018年 政府预算收支 草案" xfId="1183"/>
    <cellStyle name="差_2016年省级专款指标 2 2_林-2018年 政府预算收支 草案 2" xfId="1184"/>
    <cellStyle name="差_2016年省级专款指标 2 3" xfId="1185"/>
    <cellStyle name="差_2016年省级专款指标 3" xfId="1186"/>
    <cellStyle name="差_2016年省级专款指标 3 2" xfId="1187"/>
    <cellStyle name="差_2016年省级专款指标 3_林-2018年 政府预算收支 草案" xfId="1188"/>
    <cellStyle name="差_2016年省级专款指标 3_林-2018年 政府预算收支 草案 2" xfId="1189"/>
    <cellStyle name="差_2016年省级专款指标 4" xfId="1190"/>
    <cellStyle name="差_2016年市级专款指标" xfId="1191"/>
    <cellStyle name="差_2016年市级专款指标 2" xfId="1192"/>
    <cellStyle name="差_2016年市级专款指标 2 2" xfId="1193"/>
    <cellStyle name="差_2016年市级专款指标 2 2 2" xfId="1194"/>
    <cellStyle name="差_2016年市级专款指标 2 2_林-2018年 政府预算收支 草案" xfId="1195"/>
    <cellStyle name="差_2016年市级专款指标 2 2_林-2018年 政府预算收支 草案 2" xfId="1196"/>
    <cellStyle name="差_2016年市级专款指标 2 3" xfId="1197"/>
    <cellStyle name="差_2016年市级专款指标 3" xfId="1198"/>
    <cellStyle name="差_2016年市级专款指标 3 2" xfId="1199"/>
    <cellStyle name="差_2016年市级专款指标 3_林-2018年 政府预算收支 草案" xfId="1200"/>
    <cellStyle name="差_2016年市级专款指标 3_林-2018年 政府预算收支 草案 2" xfId="1201"/>
    <cellStyle name="差_2016年市级专款指标 4" xfId="1202"/>
    <cellStyle name="差_2016年乡镇同口径" xfId="1844"/>
    <cellStyle name="差_2016年一般预算收支总表" xfId="171"/>
    <cellStyle name="差_2017年 政府预算 收支总表" xfId="172"/>
    <cellStyle name="差_2017年 政府预算 收支总表 2" xfId="1203"/>
    <cellStyle name="差_2017年 政府预算 收支总表 2 2" xfId="1204"/>
    <cellStyle name="差_2017年 政府预算 收支总表 2_林-2018年 政府预算收支 草案" xfId="1205"/>
    <cellStyle name="差_2017年 政府预算 收支总表 2_林-2018年 政府预算收支 草案 2" xfId="1206"/>
    <cellStyle name="差_2017年 政府预算 收支总表 3" xfId="1207"/>
    <cellStyle name="差_2017年10月2日代编经费（单位指标）支出情况表" xfId="1208"/>
    <cellStyle name="差_2017年9月15日代编经费（单位指标）支出情况表" xfId="1209"/>
    <cellStyle name="差_2017年全县部门预算（12.17）" xfId="173"/>
    <cellStyle name="差_2017年全县部门预算（12.17） 2" xfId="1210"/>
    <cellStyle name="差_2017年全县部门预算（12.17） 2 2" xfId="1211"/>
    <cellStyle name="差_2017年全县部门预算（12.17） 2 2 2" xfId="1212"/>
    <cellStyle name="差_2017年全县部门预算（12.17） 2 2_林-2018年 政府预算收支 草案" xfId="1213"/>
    <cellStyle name="差_2017年全县部门预算（12.17） 2 2_林-2018年 政府预算收支 草案 2" xfId="1214"/>
    <cellStyle name="差_2017年全县部门预算（12.17） 2 3" xfId="1215"/>
    <cellStyle name="差_2017年全县部门预算（12.17） 3" xfId="1216"/>
    <cellStyle name="差_2017年全县部门预算（12.17） 3 2" xfId="1217"/>
    <cellStyle name="差_2017年全县部门预算（12.17） 3_林-2018年 政府预算收支 草案" xfId="1218"/>
    <cellStyle name="差_2017年全县部门预算（12.17） 3_林-2018年 政府预算收支 草案 2" xfId="1219"/>
    <cellStyle name="差_2017年全县部门预算（12.17） 4" xfId="1220"/>
    <cellStyle name="差_2017年全县部门预算（12.17） 5" xfId="1845"/>
    <cellStyle name="差_2017年新增支出项目表" xfId="1221"/>
    <cellStyle name="差_Book1" xfId="174"/>
    <cellStyle name="差_Book1 2" xfId="329"/>
    <cellStyle name="差_Book1_1" xfId="175"/>
    <cellStyle name="差_Book1_1 2" xfId="330"/>
    <cellStyle name="差_Sheet3" xfId="176"/>
    <cellStyle name="差_Sheet3 2" xfId="331"/>
    <cellStyle name="差_林-2018年 政府预算收支 草案" xfId="1222"/>
    <cellStyle name="差_林-2018年 政府预算收支 草案 2" xfId="1223"/>
    <cellStyle name="差_收入计划表(国6%、地10%)" xfId="1224"/>
    <cellStyle name="差_收入计划表(国6%、地10%) 2" xfId="1225"/>
    <cellStyle name="差_支出计划表（项级科目）" xfId="177"/>
    <cellStyle name="差_支出计划表（项级科目） 2" xfId="1226"/>
    <cellStyle name="差_支出计划表（项级科目） 2 2" xfId="1227"/>
    <cellStyle name="差_支出计划表（项级科目） 2 2 2" xfId="1228"/>
    <cellStyle name="差_支出计划表（项级科目） 2 2_林-2018年 政府预算收支 草案" xfId="1229"/>
    <cellStyle name="差_支出计划表（项级科目） 2 2_林-2018年 政府预算收支 草案 2" xfId="1230"/>
    <cellStyle name="差_支出计划表（项级科目） 2 3" xfId="1231"/>
    <cellStyle name="差_支出计划表（项级科目） 3" xfId="1232"/>
    <cellStyle name="差_支出计划表（项级科目） 3 2" xfId="1233"/>
    <cellStyle name="差_支出计划表（项级科目） 3_林-2018年 政府预算收支 草案" xfId="1234"/>
    <cellStyle name="差_支出计划表（项级科目） 3_林-2018年 政府预算收支 草案 2" xfId="1235"/>
    <cellStyle name="差_支出计划表（项级科目） 4" xfId="1236"/>
    <cellStyle name="差_支出计划表（项级科目） 5" xfId="1847"/>
    <cellStyle name="常规" xfId="0" builtinId="0"/>
    <cellStyle name="常规 10" xfId="178"/>
    <cellStyle name="常规 10 2" xfId="1634"/>
    <cellStyle name="常规 10 3" xfId="1846"/>
    <cellStyle name="常规 11" xfId="256"/>
    <cellStyle name="常规 11 2" xfId="1237"/>
    <cellStyle name="常规 11 2 2" xfId="1720"/>
    <cellStyle name="常规 11 3" xfId="1674"/>
    <cellStyle name="常规 11 4" xfId="1848"/>
    <cellStyle name="常规 12" xfId="356"/>
    <cellStyle name="常规 12 2" xfId="1849"/>
    <cellStyle name="常规 13" xfId="1639"/>
    <cellStyle name="常规 13 2" xfId="1804"/>
    <cellStyle name="常规 13 2 2" xfId="2013"/>
    <cellStyle name="常规 13 3" xfId="1850"/>
    <cellStyle name="常规 13 4" xfId="1900"/>
    <cellStyle name="常规 13 4 2" xfId="2029"/>
    <cellStyle name="常规 13 5" xfId="1992"/>
    <cellStyle name="常规 13 5 2" xfId="2031"/>
    <cellStyle name="常规 13 6" xfId="1994"/>
    <cellStyle name="常规 14" xfId="1644"/>
    <cellStyle name="常规 14 2" xfId="1851"/>
    <cellStyle name="常规 15" xfId="1659"/>
    <cellStyle name="常规 15 2" xfId="1852"/>
    <cellStyle name="常规 16" xfId="1853"/>
    <cellStyle name="常规 2" xfId="179"/>
    <cellStyle name="常规 2 10" xfId="1238"/>
    <cellStyle name="常规 2 10 2" xfId="1854"/>
    <cellStyle name="常规 2 11" xfId="1641"/>
    <cellStyle name="常规 2 11 2" xfId="1855"/>
    <cellStyle name="常规 2 12" xfId="1672"/>
    <cellStyle name="常规 2 12 2" xfId="1856"/>
    <cellStyle name="常规 2 13" xfId="1857"/>
    <cellStyle name="常规 2 14" xfId="1858"/>
    <cellStyle name="常规 2 15" xfId="1859"/>
    <cellStyle name="常规 2 16" xfId="1860"/>
    <cellStyle name="常规 2 17" xfId="1862"/>
    <cellStyle name="常规 2 2" xfId="180"/>
    <cellStyle name="常规 2 2 10" xfId="1928"/>
    <cellStyle name="常规 2 2 2" xfId="333"/>
    <cellStyle name="常规 2 2 2 2" xfId="1239"/>
    <cellStyle name="常规 2 2 2 2 2" xfId="1240"/>
    <cellStyle name="常规 2 2 2 2 2 2" xfId="1241"/>
    <cellStyle name="常规 2 2 2 2 2 2 2" xfId="1723"/>
    <cellStyle name="常规 2 2 2 2 2 3" xfId="1722"/>
    <cellStyle name="常规 2 2 2 2 3" xfId="1242"/>
    <cellStyle name="常规 2 2 2 2 3 2" xfId="1724"/>
    <cellStyle name="常规 2 2 2 2 4" xfId="1721"/>
    <cellStyle name="常规 2 2 2 2_林-2018年 政府预算收支 草案" xfId="1243"/>
    <cellStyle name="常规 2 2 2 3" xfId="1244"/>
    <cellStyle name="常规 2 2 2 3 2" xfId="1245"/>
    <cellStyle name="常规 2 2 2 3 2 2" xfId="1726"/>
    <cellStyle name="常规 2 2 2 3 3" xfId="1725"/>
    <cellStyle name="常规 2 2 2 4" xfId="1246"/>
    <cellStyle name="常规 2 2 2 4 2" xfId="1727"/>
    <cellStyle name="常规 2 2 2 5" xfId="1680"/>
    <cellStyle name="常规 2 2 2 6" xfId="1913"/>
    <cellStyle name="常规 2 2 2 7" xfId="1931"/>
    <cellStyle name="常规 2 2 2 8" xfId="1911"/>
    <cellStyle name="常规 2 2 2_林-2018年 政府预算收支 草案" xfId="1247"/>
    <cellStyle name="常规 2 2 3" xfId="1248"/>
    <cellStyle name="常规 2 2 3 2" xfId="1249"/>
    <cellStyle name="常规 2 2 3 2 2" xfId="1250"/>
    <cellStyle name="常规 2 2 3 2 2 2" xfId="1730"/>
    <cellStyle name="常规 2 2 3 2 3" xfId="1729"/>
    <cellStyle name="常规 2 2 3 3" xfId="1251"/>
    <cellStyle name="常规 2 2 3 3 2" xfId="1731"/>
    <cellStyle name="常规 2 2 3 4" xfId="1728"/>
    <cellStyle name="常规 2 2 3_林-2018年 政府预算收支 草案" xfId="1252"/>
    <cellStyle name="常规 2 2 4" xfId="1253"/>
    <cellStyle name="常规 2 2 4 2" xfId="1254"/>
    <cellStyle name="常规 2 2 4 2 2" xfId="1733"/>
    <cellStyle name="常规 2 2 4 3" xfId="1732"/>
    <cellStyle name="常规 2 2 5" xfId="1255"/>
    <cellStyle name="常规 2 2 5 2" xfId="1734"/>
    <cellStyle name="常规 2 2 6" xfId="1256"/>
    <cellStyle name="常规 2 2 6 2" xfId="1735"/>
    <cellStyle name="常规 2 2 7" xfId="1863"/>
    <cellStyle name="常规 2 2 8" xfId="1935"/>
    <cellStyle name="常规 2 2 9" xfId="1934"/>
    <cellStyle name="常规 2 2_林-2018年 政府预算收支 草案" xfId="1257"/>
    <cellStyle name="常规 2 3" xfId="181"/>
    <cellStyle name="常规 2 3 2" xfId="334"/>
    <cellStyle name="常规 2 3 2 2" xfId="1258"/>
    <cellStyle name="常规 2 3 2 2 2" xfId="1259"/>
    <cellStyle name="常规 2 3 2 2 2 2" xfId="1737"/>
    <cellStyle name="常规 2 3 2 2 3" xfId="1736"/>
    <cellStyle name="常规 2 3 2 3" xfId="1260"/>
    <cellStyle name="常规 2 3 2 3 2" xfId="1738"/>
    <cellStyle name="常规 2 3 2_林-2018年 政府预算收支 草案" xfId="1261"/>
    <cellStyle name="常规 2 3 3" xfId="1262"/>
    <cellStyle name="常规 2 3 3 2" xfId="1263"/>
    <cellStyle name="常规 2 3 3 2 2" xfId="1740"/>
    <cellStyle name="常规 2 3 3 3" xfId="1739"/>
    <cellStyle name="常规 2 3 4" xfId="1264"/>
    <cellStyle name="常规 2 3 4 2" xfId="1741"/>
    <cellStyle name="常规 2 3 5" xfId="1265"/>
    <cellStyle name="常规 2 3 5 2" xfId="1742"/>
    <cellStyle name="常规 2 3 6" xfId="1864"/>
    <cellStyle name="常规 2 3 7" xfId="1927"/>
    <cellStyle name="常规 2 3 8" xfId="1932"/>
    <cellStyle name="常规 2 3 9" xfId="1905"/>
    <cellStyle name="常规 2 3_林-2018年 政府预算收支 草案" xfId="1266"/>
    <cellStyle name="常规 2 4" xfId="182"/>
    <cellStyle name="常规 2 4 2" xfId="1267"/>
    <cellStyle name="常规 2 4 2 2" xfId="1268"/>
    <cellStyle name="常规 2 4 2 3" xfId="1269"/>
    <cellStyle name="常规 2 4 3" xfId="1270"/>
    <cellStyle name="常规 2 4 4" xfId="1271"/>
    <cellStyle name="常规 2 4 5" xfId="1865"/>
    <cellStyle name="常规 2 5" xfId="332"/>
    <cellStyle name="常规 2 5 2" xfId="1272"/>
    <cellStyle name="常规 2 5 3" xfId="1273"/>
    <cellStyle name="常规 2 5 4" xfId="1679"/>
    <cellStyle name="常规 2 5 5" xfId="1867"/>
    <cellStyle name="常规 2 6" xfId="1274"/>
    <cellStyle name="常规 2 6 2" xfId="1275"/>
    <cellStyle name="常规 2 6 3" xfId="1276"/>
    <cellStyle name="常规 2 6 4" xfId="1868"/>
    <cellStyle name="常规 2 7" xfId="1277"/>
    <cellStyle name="常规 2 7 2" xfId="1743"/>
    <cellStyle name="常规 2 7 3" xfId="1869"/>
    <cellStyle name="常规 2 8" xfId="1278"/>
    <cellStyle name="常规 2 8 2" xfId="1744"/>
    <cellStyle name="常规 2 9" xfId="1279"/>
    <cellStyle name="常规 2 9 2" xfId="1745"/>
    <cellStyle name="常规 2 9 3" xfId="1871"/>
    <cellStyle name="常规 2_2013年国有资本经营预算支出明细表（8.21止）" xfId="183"/>
    <cellStyle name="常规 3" xfId="184"/>
    <cellStyle name="常规 3 10" xfId="1280"/>
    <cellStyle name="常规 3 11" xfId="1643"/>
    <cellStyle name="常规 3 12" xfId="1673"/>
    <cellStyle name="常规 3 13" xfId="1820"/>
    <cellStyle name="常规 3 2" xfId="185"/>
    <cellStyle name="常规 3 2 2" xfId="336"/>
    <cellStyle name="常规 3 2 2 2" xfId="1281"/>
    <cellStyle name="常规 3 2 2 2 2" xfId="1282"/>
    <cellStyle name="常规 3 2 2 2 2 2" xfId="1283"/>
    <cellStyle name="常规 3 2 2 2 2 2 2" xfId="1748"/>
    <cellStyle name="常规 3 2 2 2 2 3" xfId="1747"/>
    <cellStyle name="常规 3 2 2 2 3" xfId="1284"/>
    <cellStyle name="常规 3 2 2 2 3 2" xfId="1749"/>
    <cellStyle name="常规 3 2 2 2 4" xfId="1746"/>
    <cellStyle name="常规 3 2 2 2_林-2018年 政府预算收支 草案" xfId="1285"/>
    <cellStyle name="常规 3 2 2 3" xfId="1286"/>
    <cellStyle name="常规 3 2 2 3 2" xfId="1287"/>
    <cellStyle name="常规 3 2 2 3 2 2" xfId="1751"/>
    <cellStyle name="常规 3 2 2 3 3" xfId="1750"/>
    <cellStyle name="常规 3 2 2 4" xfId="1288"/>
    <cellStyle name="常规 3 2 2 4 2" xfId="1752"/>
    <cellStyle name="常规 3 2 2 5" xfId="1682"/>
    <cellStyle name="常规 3 2 2_林-2018年 政府预算收支 草案" xfId="1289"/>
    <cellStyle name="常规 3 2 3" xfId="1290"/>
    <cellStyle name="常规 3 2 3 2" xfId="1291"/>
    <cellStyle name="常规 3 2 3 2 2" xfId="1292"/>
    <cellStyle name="常规 3 2 3 2 2 2" xfId="1755"/>
    <cellStyle name="常规 3 2 3 2 3" xfId="1754"/>
    <cellStyle name="常规 3 2 3 3" xfId="1293"/>
    <cellStyle name="常规 3 2 3 3 2" xfId="1756"/>
    <cellStyle name="常规 3 2 3 4" xfId="1753"/>
    <cellStyle name="常规 3 2 3_林-2018年 政府预算收支 草案" xfId="1294"/>
    <cellStyle name="常规 3 2 4" xfId="1295"/>
    <cellStyle name="常规 3 2 4 2" xfId="1296"/>
    <cellStyle name="常规 3 2 4 2 2" xfId="1758"/>
    <cellStyle name="常规 3 2 4 3" xfId="1757"/>
    <cellStyle name="常规 3 2 5" xfId="1297"/>
    <cellStyle name="常规 3 2 5 2" xfId="1759"/>
    <cellStyle name="常规 3 2 6" xfId="1298"/>
    <cellStyle name="常规 3 2 6 2" xfId="1760"/>
    <cellStyle name="常规 3 2_林-2018年 政府预算收支 草案" xfId="1299"/>
    <cellStyle name="常规 3 3" xfId="186"/>
    <cellStyle name="常规 3 3 2" xfId="1300"/>
    <cellStyle name="常规 3 3 2 2" xfId="1301"/>
    <cellStyle name="常规 3 3 2 2 2" xfId="1762"/>
    <cellStyle name="常规 3 3 2 3" xfId="1761"/>
    <cellStyle name="常规 3 3 3" xfId="1302"/>
    <cellStyle name="常规 3 3 3 2" xfId="1763"/>
    <cellStyle name="常规 3 3_林-2018年 政府预算收支 草案" xfId="1303"/>
    <cellStyle name="常规 3 4" xfId="335"/>
    <cellStyle name="常规 3 4 2" xfId="1304"/>
    <cellStyle name="常规 3 4 2 2" xfId="1764"/>
    <cellStyle name="常规 3 4 3" xfId="1681"/>
    <cellStyle name="常规 3 5" xfId="1305"/>
    <cellStyle name="常规 3 5 2" xfId="1765"/>
    <cellStyle name="常规 3 6" xfId="1306"/>
    <cellStyle name="常规 3 6 2" xfId="1766"/>
    <cellStyle name="常规 3 7" xfId="1307"/>
    <cellStyle name="常规 3 8" xfId="1308"/>
    <cellStyle name="常规 3 9" xfId="1309"/>
    <cellStyle name="常规 3_林-2018年 政府预算收支 草案" xfId="1310"/>
    <cellStyle name="常规 4" xfId="187"/>
    <cellStyle name="常规 4 2" xfId="337"/>
    <cellStyle name="常规 4 2 2" xfId="1311"/>
    <cellStyle name="常规 4 2 2 2" xfId="1312"/>
    <cellStyle name="常规 4 2 2 3" xfId="1313"/>
    <cellStyle name="常规 4 2 3" xfId="1314"/>
    <cellStyle name="常规 4 2 4" xfId="1315"/>
    <cellStyle name="常规 4 2 5" xfId="1683"/>
    <cellStyle name="常规 4 2 6" xfId="1872"/>
    <cellStyle name="常规 4 2 7" xfId="1926"/>
    <cellStyle name="常规 4 3" xfId="1316"/>
    <cellStyle name="常规 4 3 2" xfId="1317"/>
    <cellStyle name="常规 4 3 3" xfId="1318"/>
    <cellStyle name="常规 4 3 4" xfId="1873"/>
    <cellStyle name="常规 4 4" xfId="1319"/>
    <cellStyle name="常规 4 5" xfId="1320"/>
    <cellStyle name="常规 4 6" xfId="1321"/>
    <cellStyle name="常规 4 6 2" xfId="1322"/>
    <cellStyle name="常规 4 7" xfId="1323"/>
    <cellStyle name="常规 4 8" xfId="1821"/>
    <cellStyle name="常规 4 9" xfId="1903"/>
    <cellStyle name="常规 4_林-2018年 政府预算收支 草案" xfId="1324"/>
    <cellStyle name="常规 5" xfId="188"/>
    <cellStyle name="常规 5 2" xfId="338"/>
    <cellStyle name="常规 5 2 2" xfId="1635"/>
    <cellStyle name="常规 5 2 3" xfId="1684"/>
    <cellStyle name="常规 5 2 4" xfId="1954"/>
    <cellStyle name="常规 5 3" xfId="1325"/>
    <cellStyle name="常规 5 4" xfId="1326"/>
    <cellStyle name="常规 5 4 2" xfId="1327"/>
    <cellStyle name="常规 5 5" xfId="1328"/>
    <cellStyle name="常规 5 6" xfId="1830"/>
    <cellStyle name="常规 5 7" xfId="1904"/>
    <cellStyle name="常规 5 8" xfId="1930"/>
    <cellStyle name="常规 6" xfId="189"/>
    <cellStyle name="常规 6 2" xfId="339"/>
    <cellStyle name="常规 6 2 2" xfId="1636"/>
    <cellStyle name="常规 6 2 3" xfId="1685"/>
    <cellStyle name="常规 6 3" xfId="1329"/>
    <cellStyle name="常规 6 4" xfId="1330"/>
    <cellStyle name="常规 6 4 2" xfId="1331"/>
    <cellStyle name="常规 6 5" xfId="1332"/>
    <cellStyle name="常规 6 5 2" xfId="1767"/>
    <cellStyle name="常规 6 6" xfId="1808"/>
    <cellStyle name="常规 7" xfId="190"/>
    <cellStyle name="常规 7 2" xfId="340"/>
    <cellStyle name="常规 7 2 2" xfId="1637"/>
    <cellStyle name="常规 7 2 2 2" xfId="1802"/>
    <cellStyle name="常规 7 2 3" xfId="1686"/>
    <cellStyle name="常规 7 3" xfId="1874"/>
    <cellStyle name="常规 8" xfId="191"/>
    <cellStyle name="常规 8 2" xfId="341"/>
    <cellStyle name="常规 8 2 2" xfId="1638"/>
    <cellStyle name="常规 8 2 2 2" xfId="1803"/>
    <cellStyle name="常规 9" xfId="192"/>
    <cellStyle name="常规 9 2" xfId="1333"/>
    <cellStyle name="常规 9 2 2" xfId="1768"/>
    <cellStyle name="常规_F1010000" xfId="193"/>
    <cellStyle name="常规_F1010000 2" xfId="342"/>
    <cellStyle name="常规_乐昌表一" xfId="194"/>
    <cellStyle name="常规_南澳县2015年9月报（测算全年）" xfId="195"/>
    <cellStyle name="分级显示行_1_4附件二凯旋评估表" xfId="196"/>
    <cellStyle name="公司标准表" xfId="197"/>
    <cellStyle name="公司标准表 2" xfId="343"/>
    <cellStyle name="好 2" xfId="198"/>
    <cellStyle name="好 2 2" xfId="1334"/>
    <cellStyle name="好 2 2 2" xfId="1335"/>
    <cellStyle name="好 2 3" xfId="1336"/>
    <cellStyle name="好 2 4" xfId="1875"/>
    <cellStyle name="好 3" xfId="1337"/>
    <cellStyle name="好 3 2" xfId="1338"/>
    <cellStyle name="好 3 2 2" xfId="1339"/>
    <cellStyle name="好 3 3" xfId="1340"/>
    <cellStyle name="好 4" xfId="1341"/>
    <cellStyle name="好 5" xfId="1342"/>
    <cellStyle name="好_（编制预算）财驻粤监函(2015)36号-附表.xls(提前下达)" xfId="199"/>
    <cellStyle name="好_（编制预算）财驻粤监函(2015)36号-附表.xls(提前下达) 2" xfId="200"/>
    <cellStyle name="好_（编制预算）财驻粤监函(2015)36号-附表.xls(提前下达) 2 2" xfId="1343"/>
    <cellStyle name="好_（编制预算）财驻粤监函(2015)36号-附表.xls(提前下达) 2 2 2" xfId="1344"/>
    <cellStyle name="好_（编制预算）财驻粤监函(2015)36号-附表.xls(提前下达) 2 2_林-2018年 政府预算收支 草案" xfId="1345"/>
    <cellStyle name="好_（编制预算）财驻粤监函(2015)36号-附表.xls(提前下达) 2 2_林-2018年 政府预算收支 草案 2" xfId="1346"/>
    <cellStyle name="好_（编制预算）财驻粤监函(2015)36号-附表.xls(提前下达) 2 3" xfId="1347"/>
    <cellStyle name="好_（编制预算）财驻粤监函(2015)36号-附表.xls(提前下达) 2 4" xfId="1914"/>
    <cellStyle name="好_（编制预算）财驻粤监函(2015)36号-附表.xls(提前下达) 2 5" xfId="1933"/>
    <cellStyle name="好_（编制预算）财驻粤监函(2015)36号-附表.xls(提前下达) 2 6" xfId="1955"/>
    <cellStyle name="好_（编制预算）财驻粤监函(2015)36号-附表.xls(提前下达) 3" xfId="1348"/>
    <cellStyle name="好_（编制预算）财驻粤监函(2015)36号-附表.xls(提前下达) 3 2" xfId="1349"/>
    <cellStyle name="好_（编制预算）财驻粤监函(2015)36号-附表.xls(提前下达) 3_林-2018年 政府预算收支 草案" xfId="1350"/>
    <cellStyle name="好_（编制预算）财驻粤监函(2015)36号-附表.xls(提前下达) 3_林-2018年 政府预算收支 草案 2" xfId="1351"/>
    <cellStyle name="好_（编制预算）财驻粤监函(2015)36号-附表.xls(提前下达) 4" xfId="1352"/>
    <cellStyle name="好_（编制预算）财驻粤监函(2015)36号-附表.xls(提前下达) 5" xfId="1876"/>
    <cellStyle name="好_（预算调整）2016年本级专项明细表(1-12月)done" xfId="201"/>
    <cellStyle name="好_（预算调整）2016年本级专项明细表(1-12月)done 2" xfId="1353"/>
    <cellStyle name="好_（预算调整）2016年本级专项明细表(1-12月)done 2 2" xfId="1354"/>
    <cellStyle name="好_（预算调整）2016年本级专项明细表(1-12月)done 2 2 2" xfId="1355"/>
    <cellStyle name="好_（预算调整）2016年本级专项明细表(1-12月)done 2 2_林-2018年 政府预算收支 草案" xfId="1356"/>
    <cellStyle name="好_（预算调整）2016年本级专项明细表(1-12月)done 2 2_林-2018年 政府预算收支 草案 2" xfId="1357"/>
    <cellStyle name="好_（预算调整）2016年本级专项明细表(1-12月)done 2 3" xfId="1358"/>
    <cellStyle name="好_（预算调整）2016年本级专项明细表(1-12月)done 3" xfId="1359"/>
    <cellStyle name="好_（预算调整）2016年本级专项明细表(1-12月)done 3 2" xfId="1360"/>
    <cellStyle name="好_（预算调整）2016年本级专项明细表(1-12月)done 3_林-2018年 政府预算收支 草案" xfId="1361"/>
    <cellStyle name="好_（预算调整）2016年本级专项明细表(1-12月)done 3_林-2018年 政府预算收支 草案 2" xfId="1362"/>
    <cellStyle name="好_（预算调整）2016年本级专项明细表(1-12月)done 4" xfId="1363"/>
    <cellStyle name="好_（预算调整）2016年本级专项明细表(1-12月)done 5" xfId="1812"/>
    <cellStyle name="好_008招投标中心全额" xfId="202"/>
    <cellStyle name="好_008招投标中心全额 2" xfId="344"/>
    <cellStyle name="好_009招投标中心自收自支" xfId="203"/>
    <cellStyle name="好_009招投标中心自收自支 2" xfId="345"/>
    <cellStyle name="好_038统战部" xfId="204"/>
    <cellStyle name="好_038统战部 2" xfId="346"/>
    <cellStyle name="好_080十一中" xfId="205"/>
    <cellStyle name="好_080十一中 2" xfId="347"/>
    <cellStyle name="好_109劳动就业局" xfId="206"/>
    <cellStyle name="好_109劳动就业局 2" xfId="348"/>
    <cellStyle name="好_2016年度收支平衡测算表" xfId="1364"/>
    <cellStyle name="好_2016年度收支平衡测算表 2" xfId="1365"/>
    <cellStyle name="好_2016年度收支平衡测算表 2 2" xfId="1366"/>
    <cellStyle name="好_2016年度收支平衡测算表 2 2 2" xfId="1367"/>
    <cellStyle name="好_2016年度收支平衡测算表 2 2_林-2018年 政府预算收支 草案" xfId="1368"/>
    <cellStyle name="好_2016年度收支平衡测算表 2 2_林-2018年 政府预算收支 草案 2" xfId="1369"/>
    <cellStyle name="好_2016年度收支平衡测算表 2 3" xfId="1370"/>
    <cellStyle name="好_2016年度收支平衡测算表 3" xfId="1371"/>
    <cellStyle name="好_2016年度收支平衡测算表 3 2" xfId="1372"/>
    <cellStyle name="好_2016年度收支平衡测算表 3_林-2018年 政府预算收支 草案" xfId="1373"/>
    <cellStyle name="好_2016年度收支平衡测算表 3_林-2018年 政府预算收支 草案 2" xfId="1374"/>
    <cellStyle name="好_2016年度收支平衡测算表 4" xfId="1375"/>
    <cellStyle name="好_2016年公共财政经济分类科目支出表" xfId="207"/>
    <cellStyle name="好_2016年公共财政经济分类科目支出表 2" xfId="1376"/>
    <cellStyle name="好_2016年公共财政经济分类科目支出表 2 2" xfId="1377"/>
    <cellStyle name="好_2016年公共财政经济分类科目支出表 2 2 2" xfId="1378"/>
    <cellStyle name="好_2016年公共财政经济分类科目支出表 2 2_林-2018年 政府预算收支 草案" xfId="1379"/>
    <cellStyle name="好_2016年公共财政经济分类科目支出表 2 2_林-2018年 政府预算收支 草案 2" xfId="1380"/>
    <cellStyle name="好_2016年公共财政经济分类科目支出表 2 3" xfId="1381"/>
    <cellStyle name="好_2016年公共财政经济分类科目支出表 3" xfId="1382"/>
    <cellStyle name="好_2016年公共财政经济分类科目支出表 3 2" xfId="1383"/>
    <cellStyle name="好_2016年公共财政经济分类科目支出表 3_林-2018年 政府预算收支 草案" xfId="1384"/>
    <cellStyle name="好_2016年公共财政经济分类科目支出表 3_林-2018年 政府预算收支 草案 2" xfId="1385"/>
    <cellStyle name="好_2016年公共财政经济分类科目支出表 4" xfId="1386"/>
    <cellStyle name="好_2016年公共财政经济分类科目支出表 5" xfId="1877"/>
    <cellStyle name="好_2016年盘活存量资金使用情况（预算调整）" xfId="208"/>
    <cellStyle name="好_2016年盘活存量资金使用情况（预算调整） 2" xfId="1387"/>
    <cellStyle name="好_2016年盘活存量资金使用情况（预算调整） 2 2" xfId="1388"/>
    <cellStyle name="好_2016年盘活存量资金使用情况（预算调整） 2 2 2" xfId="1389"/>
    <cellStyle name="好_2016年盘活存量资金使用情况（预算调整） 2 2_林-2018年 政府预算收支 草案" xfId="1390"/>
    <cellStyle name="好_2016年盘活存量资金使用情况（预算调整） 2 2_林-2018年 政府预算收支 草案 2" xfId="1391"/>
    <cellStyle name="好_2016年盘活存量资金使用情况（预算调整） 2 3" xfId="1392"/>
    <cellStyle name="好_2016年盘活存量资金使用情况（预算调整） 3" xfId="1393"/>
    <cellStyle name="好_2016年盘活存量资金使用情况（预算调整） 3 2" xfId="1394"/>
    <cellStyle name="好_2016年盘活存量资金使用情况（预算调整） 3_林-2018年 政府预算收支 草案" xfId="1395"/>
    <cellStyle name="好_2016年盘活存量资金使用情况（预算调整） 3_林-2018年 政府预算收支 草案 2" xfId="1396"/>
    <cellStyle name="好_2016年盘活存量资金使用情况（预算调整） 4" xfId="1397"/>
    <cellStyle name="好_2016年盘活存量资金使用情况（预算调整） 5" xfId="1878"/>
    <cellStyle name="好_2016年省级专款指标" xfId="1398"/>
    <cellStyle name="好_2016年省级专款指标 2" xfId="1399"/>
    <cellStyle name="好_2016年省级专款指标 2 2" xfId="1400"/>
    <cellStyle name="好_2016年省级专款指标 2 2 2" xfId="1401"/>
    <cellStyle name="好_2016年省级专款指标 2 2_林-2018年 政府预算收支 草案" xfId="1402"/>
    <cellStyle name="好_2016年省级专款指标 2 2_林-2018年 政府预算收支 草案 2" xfId="1403"/>
    <cellStyle name="好_2016年省级专款指标 2 3" xfId="1404"/>
    <cellStyle name="好_2016年省级专款指标 3" xfId="1405"/>
    <cellStyle name="好_2016年省级专款指标 3 2" xfId="1406"/>
    <cellStyle name="好_2016年省级专款指标 3_林-2018年 政府预算收支 草案" xfId="1407"/>
    <cellStyle name="好_2016年省级专款指标 3_林-2018年 政府预算收支 草案 2" xfId="1408"/>
    <cellStyle name="好_2016年省级专款指标 4" xfId="1409"/>
    <cellStyle name="好_2016年市级专款指标" xfId="1410"/>
    <cellStyle name="好_2016年市级专款指标 2" xfId="1411"/>
    <cellStyle name="好_2016年市级专款指标 2 2" xfId="1412"/>
    <cellStyle name="好_2016年市级专款指标 2 2 2" xfId="1413"/>
    <cellStyle name="好_2016年市级专款指标 2 2_林-2018年 政府预算收支 草案" xfId="1414"/>
    <cellStyle name="好_2016年市级专款指标 2 2_林-2018年 政府预算收支 草案 2" xfId="1415"/>
    <cellStyle name="好_2016年市级专款指标 2 3" xfId="1416"/>
    <cellStyle name="好_2016年市级专款指标 3" xfId="1417"/>
    <cellStyle name="好_2016年市级专款指标 3 2" xfId="1418"/>
    <cellStyle name="好_2016年市级专款指标 3_林-2018年 政府预算收支 草案" xfId="1419"/>
    <cellStyle name="好_2016年市级专款指标 3_林-2018年 政府预算收支 草案 2" xfId="1420"/>
    <cellStyle name="好_2016年市级专款指标 4" xfId="1421"/>
    <cellStyle name="好_2016年乡镇同口径" xfId="1879"/>
    <cellStyle name="好_2016年一般预算收支总表" xfId="209"/>
    <cellStyle name="好_2017年 政府预算 收支总表" xfId="210"/>
    <cellStyle name="好_2017年 政府预算 收支总表 2" xfId="1422"/>
    <cellStyle name="好_2017年 政府预算 收支总表 2 2" xfId="1423"/>
    <cellStyle name="好_2017年 政府预算 收支总表 2_林-2018年 政府预算收支 草案" xfId="1424"/>
    <cellStyle name="好_2017年 政府预算 收支总表 2_林-2018年 政府预算收支 草案 2" xfId="1425"/>
    <cellStyle name="好_2017年 政府预算 收支总表 3" xfId="1426"/>
    <cellStyle name="好_2017年10月2日代编经费（单位指标）支出情况表" xfId="1427"/>
    <cellStyle name="好_2017年9月15日代编经费（单位指标）支出情况表" xfId="1428"/>
    <cellStyle name="好_2017年全县部门预算（12.17）" xfId="211"/>
    <cellStyle name="好_2017年全县部门预算（12.17） 2" xfId="1429"/>
    <cellStyle name="好_2017年全县部门预算（12.17） 2 2" xfId="1430"/>
    <cellStyle name="好_2017年全县部门预算（12.17） 2 2 2" xfId="1431"/>
    <cellStyle name="好_2017年全县部门预算（12.17） 2 2_林-2018年 政府预算收支 草案" xfId="1432"/>
    <cellStyle name="好_2017年全县部门预算（12.17） 2 2_林-2018年 政府预算收支 草案 2" xfId="1433"/>
    <cellStyle name="好_2017年全县部门预算（12.17） 2 3" xfId="1434"/>
    <cellStyle name="好_2017年全县部门预算（12.17） 3" xfId="1435"/>
    <cellStyle name="好_2017年全县部门预算（12.17） 3 2" xfId="1436"/>
    <cellStyle name="好_2017年全县部门预算（12.17） 3_林-2018年 政府预算收支 草案" xfId="1437"/>
    <cellStyle name="好_2017年全县部门预算（12.17） 3_林-2018年 政府预算收支 草案 2" xfId="1438"/>
    <cellStyle name="好_2017年全县部门预算（12.17） 4" xfId="1439"/>
    <cellStyle name="好_2017年全县部门预算（12.17） 5" xfId="1807"/>
    <cellStyle name="好_2017年新增支出项目表" xfId="1440"/>
    <cellStyle name="好_Book1" xfId="212"/>
    <cellStyle name="好_Book1 2" xfId="349"/>
    <cellStyle name="好_Book1_1" xfId="213"/>
    <cellStyle name="好_Book1_1 2" xfId="350"/>
    <cellStyle name="好_Sheet3" xfId="214"/>
    <cellStyle name="好_Sheet3 2" xfId="351"/>
    <cellStyle name="好_林-2018年 政府预算收支 草案" xfId="1441"/>
    <cellStyle name="好_林-2018年 政府预算收支 草案 2" xfId="1442"/>
    <cellStyle name="好_收入计划表(国6%、地10%)" xfId="1443"/>
    <cellStyle name="好_收入计划表(国6%、地10%) 2" xfId="1444"/>
    <cellStyle name="好_支出计划表（项级科目）" xfId="215"/>
    <cellStyle name="好_支出计划表（项级科目） 2" xfId="1445"/>
    <cellStyle name="好_支出计划表（项级科目） 2 2" xfId="1446"/>
    <cellStyle name="好_支出计划表（项级科目） 2 2 2" xfId="1447"/>
    <cellStyle name="好_支出计划表（项级科目） 2 2_林-2018年 政府预算收支 草案" xfId="1448"/>
    <cellStyle name="好_支出计划表（项级科目） 2 2_林-2018年 政府预算收支 草案 2" xfId="1449"/>
    <cellStyle name="好_支出计划表（项级科目） 2 3" xfId="1450"/>
    <cellStyle name="好_支出计划表（项级科目） 3" xfId="1451"/>
    <cellStyle name="好_支出计划表（项级科目） 3 2" xfId="1452"/>
    <cellStyle name="好_支出计划表（项级科目） 3_林-2018年 政府预算收支 草案" xfId="1453"/>
    <cellStyle name="好_支出计划表（项级科目） 3_林-2018年 政府预算收支 草案 2" xfId="1454"/>
    <cellStyle name="好_支出计划表（项级科目） 4" xfId="1455"/>
    <cellStyle name="好_支出计划表（项级科目） 5" xfId="1880"/>
    <cellStyle name="汇总 2" xfId="216"/>
    <cellStyle name="汇总 2 2" xfId="1456"/>
    <cellStyle name="汇总 2 2 2" xfId="1457"/>
    <cellStyle name="汇总 2 2 2 2" xfId="1458"/>
    <cellStyle name="汇总 2 2 2 2 2" xfId="1938"/>
    <cellStyle name="汇总 2 2 2 3" xfId="1937"/>
    <cellStyle name="汇总 2 2 3" xfId="1459"/>
    <cellStyle name="汇总 2 2 3 2" xfId="1939"/>
    <cellStyle name="汇总 2 2 4" xfId="1936"/>
    <cellStyle name="汇总 2 3" xfId="1460"/>
    <cellStyle name="汇总 2 3 2" xfId="1461"/>
    <cellStyle name="汇总 2 3 2 2" xfId="1941"/>
    <cellStyle name="汇总 2 3 3" xfId="1940"/>
    <cellStyle name="汇总 2 4" xfId="1462"/>
    <cellStyle name="汇总 2 4 2" xfId="1942"/>
    <cellStyle name="汇总 2 5" xfId="1915"/>
    <cellStyle name="汇总 2_林-2018年 政府预算收支 草案" xfId="1463"/>
    <cellStyle name="汇总 3" xfId="1464"/>
    <cellStyle name="汇总 3 2" xfId="1943"/>
    <cellStyle name="汇总 4" xfId="1465"/>
    <cellStyle name="汇总 4 2" xfId="1944"/>
    <cellStyle name="计算 2" xfId="217"/>
    <cellStyle name="计算 2 2" xfId="1466"/>
    <cellStyle name="计算 2 2 2" xfId="1467"/>
    <cellStyle name="计算 2 2 2 2" xfId="1946"/>
    <cellStyle name="计算 2 2 3" xfId="1945"/>
    <cellStyle name="计算 2 3" xfId="1468"/>
    <cellStyle name="计算 2 3 2" xfId="1947"/>
    <cellStyle name="计算 2 4" xfId="1806"/>
    <cellStyle name="计算 2 4 2" xfId="2015"/>
    <cellStyle name="计算 2 5" xfId="1916"/>
    <cellStyle name="计算 3" xfId="1469"/>
    <cellStyle name="计算 3 2" xfId="1470"/>
    <cellStyle name="计算 3 2 2" xfId="1471"/>
    <cellStyle name="计算 3 2 2 2" xfId="1950"/>
    <cellStyle name="计算 3 2 3" xfId="1949"/>
    <cellStyle name="计算 3 3" xfId="1472"/>
    <cellStyle name="计算 3 3 2" xfId="1951"/>
    <cellStyle name="计算 3 4" xfId="1948"/>
    <cellStyle name="计算 4" xfId="1473"/>
    <cellStyle name="计算 4 2" xfId="1952"/>
    <cellStyle name="计算 5" xfId="1474"/>
    <cellStyle name="计算 5 2" xfId="1953"/>
    <cellStyle name="检查单元格 2" xfId="218"/>
    <cellStyle name="检查单元格 2 2" xfId="1475"/>
    <cellStyle name="检查单元格 2 2 2" xfId="1476"/>
    <cellStyle name="检查单元格 2 3" xfId="1477"/>
    <cellStyle name="检查单元格 2 4" xfId="1882"/>
    <cellStyle name="检查单元格 3" xfId="1478"/>
    <cellStyle name="检查单元格 3 2" xfId="1479"/>
    <cellStyle name="检查单元格 3 2 2" xfId="1480"/>
    <cellStyle name="检查单元格 3 3" xfId="1481"/>
    <cellStyle name="检查单元格 4" xfId="1482"/>
    <cellStyle name="检查单元格 5" xfId="1483"/>
    <cellStyle name="解释性文本 2" xfId="219"/>
    <cellStyle name="解释性文本 2 2" xfId="1484"/>
    <cellStyle name="解释性文本 2 2 2" xfId="1485"/>
    <cellStyle name="解释性文本 2 3" xfId="1486"/>
    <cellStyle name="解释性文本 3" xfId="1487"/>
    <cellStyle name="解释性文本 4" xfId="1488"/>
    <cellStyle name="警告文本 2" xfId="220"/>
    <cellStyle name="警告文本 2 2" xfId="1489"/>
    <cellStyle name="警告文本 2 2 2" xfId="1490"/>
    <cellStyle name="警告文本 2 2 3" xfId="1491"/>
    <cellStyle name="警告文本 2 3" xfId="1492"/>
    <cellStyle name="警告文本 2 4" xfId="1493"/>
    <cellStyle name="警告文本 3" xfId="1494"/>
    <cellStyle name="警告文本 4" xfId="1495"/>
    <cellStyle name="警告文本 5" xfId="1496"/>
    <cellStyle name="警告文本 5 2" xfId="1497"/>
    <cellStyle name="链接单元格 2" xfId="221"/>
    <cellStyle name="链接单元格 2 2" xfId="1498"/>
    <cellStyle name="链接单元格 2 2 2" xfId="1499"/>
    <cellStyle name="链接单元格 2 3" xfId="1500"/>
    <cellStyle name="链接单元格 3" xfId="1501"/>
    <cellStyle name="链接单元格 4" xfId="1502"/>
    <cellStyle name="霓付 [0]_97MBO" xfId="222"/>
    <cellStyle name="霓付_97MBO" xfId="223"/>
    <cellStyle name="烹拳 [0]_97MBO" xfId="224"/>
    <cellStyle name="烹拳_97MBO" xfId="225"/>
    <cellStyle name="普通_ 白土" xfId="226"/>
    <cellStyle name="千分位[0]_ 白土" xfId="227"/>
    <cellStyle name="千分位_ 白土" xfId="228"/>
    <cellStyle name="千位[0]_ 应交税金审定表" xfId="229"/>
    <cellStyle name="千位_ 应交税金审定表" xfId="230"/>
    <cellStyle name="千位分隔" xfId="231" builtinId="3"/>
    <cellStyle name="千位分隔 2" xfId="232"/>
    <cellStyle name="千位分隔 2 10" xfId="1883"/>
    <cellStyle name="千位分隔 2 2" xfId="233"/>
    <cellStyle name="千位分隔 2 2 2" xfId="1503"/>
    <cellStyle name="千位分隔 2 2 2 2" xfId="1504"/>
    <cellStyle name="千位分隔 2 2 2 2 2" xfId="1505"/>
    <cellStyle name="千位分隔 2 2 2 2 3" xfId="1506"/>
    <cellStyle name="千位分隔 2 2 2 3" xfId="1507"/>
    <cellStyle name="千位分隔 2 2 2 4" xfId="1508"/>
    <cellStyle name="千位分隔 2 2 3" xfId="1509"/>
    <cellStyle name="千位分隔 2 2 3 2" xfId="1510"/>
    <cellStyle name="千位分隔 2 2 3 3" xfId="1511"/>
    <cellStyle name="千位分隔 2 2 4" xfId="1512"/>
    <cellStyle name="千位分隔 2 2 5" xfId="1513"/>
    <cellStyle name="千位分隔 2 2 6" xfId="1861"/>
    <cellStyle name="千位分隔 2 3" xfId="357"/>
    <cellStyle name="千位分隔 2 3 2" xfId="1514"/>
    <cellStyle name="千位分隔 2 3 2 2" xfId="1515"/>
    <cellStyle name="千位分隔 2 3 2 2 2" xfId="1770"/>
    <cellStyle name="千位分隔 2 3 2 3" xfId="1769"/>
    <cellStyle name="千位分隔 2 3 3" xfId="1516"/>
    <cellStyle name="千位分隔 2 3 3 2" xfId="1771"/>
    <cellStyle name="千位分隔 2 3 4" xfId="1689"/>
    <cellStyle name="千位分隔 2 4" xfId="1517"/>
    <cellStyle name="千位分隔 2 4 2" xfId="1518"/>
    <cellStyle name="千位分隔 2 4 2 2" xfId="1773"/>
    <cellStyle name="千位分隔 2 4 3" xfId="1772"/>
    <cellStyle name="千位分隔 2 5" xfId="1519"/>
    <cellStyle name="千位分隔 2 5 2" xfId="1520"/>
    <cellStyle name="千位分隔 2 5 2 2" xfId="1775"/>
    <cellStyle name="千位分隔 2 5 3" xfId="1774"/>
    <cellStyle name="千位分隔 2 6" xfId="1521"/>
    <cellStyle name="千位分隔 2 7" xfId="1522"/>
    <cellStyle name="千位分隔 2 8" xfId="1523"/>
    <cellStyle name="千位分隔 2 8 2" xfId="1524"/>
    <cellStyle name="千位分隔 2 9" xfId="1642"/>
    <cellStyle name="千位分隔 3" xfId="234"/>
    <cellStyle name="千位分隔 3 2" xfId="1525"/>
    <cellStyle name="千位分隔 3 2 2" xfId="1526"/>
    <cellStyle name="千位分隔 3 2 2 2" xfId="1527"/>
    <cellStyle name="千位分隔 3 2 2 2 2" xfId="1778"/>
    <cellStyle name="千位分隔 3 2 2 3" xfId="1777"/>
    <cellStyle name="千位分隔 3 2 3" xfId="1528"/>
    <cellStyle name="千位分隔 3 2 3 2" xfId="1779"/>
    <cellStyle name="千位分隔 3 2 4" xfId="1776"/>
    <cellStyle name="千位分隔 3 3" xfId="1529"/>
    <cellStyle name="千位分隔 3 3 2" xfId="1530"/>
    <cellStyle name="千位分隔 3 3 2 2" xfId="1781"/>
    <cellStyle name="千位分隔 3 3 3" xfId="1780"/>
    <cellStyle name="千位分隔 3 4" xfId="1531"/>
    <cellStyle name="千位分隔 3 4 2" xfId="1782"/>
    <cellStyle name="千位分隔 3 5" xfId="1838"/>
    <cellStyle name="千位分隔 4" xfId="352"/>
    <cellStyle name="千位分隔 4 2" xfId="1687"/>
    <cellStyle name="千位分隔 5" xfId="1532"/>
    <cellStyle name="千位分隔 5 2" xfId="1783"/>
    <cellStyle name="千位分隔 5 3" xfId="1881"/>
    <cellStyle name="千位分隔 6" xfId="355"/>
    <cellStyle name="千位分隔 6 2" xfId="1688"/>
    <cellStyle name="千位分隔 7" xfId="1640"/>
    <cellStyle name="千位分隔 7 2" xfId="1805"/>
    <cellStyle name="千位分隔 7 2 2" xfId="2014"/>
    <cellStyle name="千位分隔 7 3" xfId="1901"/>
    <cellStyle name="千位分隔 7 3 2" xfId="2030"/>
    <cellStyle name="千位分隔 7 4" xfId="1993"/>
    <cellStyle name="千位分隔 7 4 2" xfId="2032"/>
    <cellStyle name="千位分隔 7 5" xfId="1995"/>
    <cellStyle name="千位分隔 8" xfId="1902"/>
    <cellStyle name="千位分隔 9" xfId="1924"/>
    <cellStyle name="千位分隔[0] 2" xfId="1533"/>
    <cellStyle name="千位分隔[0] 2 2" xfId="1784"/>
    <cellStyle name="千位分隔[0] 2 3" xfId="1816"/>
    <cellStyle name="千位分隔[0] 3" xfId="1817"/>
    <cellStyle name="钎霖_laroux" xfId="235"/>
    <cellStyle name="强调文字颜色 1 2" xfId="236"/>
    <cellStyle name="强调文字颜色 1 2 2" xfId="1534"/>
    <cellStyle name="强调文字颜色 1 2 2 2" xfId="1535"/>
    <cellStyle name="强调文字颜色 1 2 3" xfId="1536"/>
    <cellStyle name="强调文字颜色 1 2 4" xfId="1884"/>
    <cellStyle name="强调文字颜色 1 3" xfId="1537"/>
    <cellStyle name="强调文字颜色 1 3 2" xfId="1538"/>
    <cellStyle name="强调文字颜色 1 3 2 2" xfId="1539"/>
    <cellStyle name="强调文字颜色 1 3 3" xfId="1540"/>
    <cellStyle name="强调文字颜色 1 4" xfId="1541"/>
    <cellStyle name="强调文字颜色 1 5" xfId="1542"/>
    <cellStyle name="强调文字颜色 2 2" xfId="237"/>
    <cellStyle name="强调文字颜色 2 2 2" xfId="1543"/>
    <cellStyle name="强调文字颜色 2 2 2 2" xfId="1544"/>
    <cellStyle name="强调文字颜色 2 2 3" xfId="1545"/>
    <cellStyle name="强调文字颜色 2 2 4" xfId="1885"/>
    <cellStyle name="强调文字颜色 2 3" xfId="1546"/>
    <cellStyle name="强调文字颜色 2 3 2" xfId="1547"/>
    <cellStyle name="强调文字颜色 2 3 2 2" xfId="1548"/>
    <cellStyle name="强调文字颜色 2 3 3" xfId="1549"/>
    <cellStyle name="强调文字颜色 2 4" xfId="1550"/>
    <cellStyle name="强调文字颜色 2 5" xfId="1551"/>
    <cellStyle name="强调文字颜色 3 2" xfId="238"/>
    <cellStyle name="强调文字颜色 3 2 2" xfId="1552"/>
    <cellStyle name="强调文字颜色 3 2 2 2" xfId="1553"/>
    <cellStyle name="强调文字颜色 3 2 3" xfId="1554"/>
    <cellStyle name="强调文字颜色 3 2 4" xfId="1886"/>
    <cellStyle name="强调文字颜色 3 3" xfId="1555"/>
    <cellStyle name="强调文字颜色 3 3 2" xfId="1556"/>
    <cellStyle name="强调文字颜色 3 3 2 2" xfId="1557"/>
    <cellStyle name="强调文字颜色 3 3 3" xfId="1558"/>
    <cellStyle name="强调文字颜色 3 4" xfId="1559"/>
    <cellStyle name="强调文字颜色 3 5" xfId="1560"/>
    <cellStyle name="强调文字颜色 4 2" xfId="239"/>
    <cellStyle name="强调文字颜色 4 2 2" xfId="1561"/>
    <cellStyle name="强调文字颜色 4 2 2 2" xfId="1562"/>
    <cellStyle name="强调文字颜色 4 2 3" xfId="1563"/>
    <cellStyle name="强调文字颜色 4 2 4" xfId="1866"/>
    <cellStyle name="强调文字颜色 4 3" xfId="1564"/>
    <cellStyle name="强调文字颜色 4 3 2" xfId="1565"/>
    <cellStyle name="强调文字颜色 4 3 2 2" xfId="1566"/>
    <cellStyle name="强调文字颜色 4 3 3" xfId="1567"/>
    <cellStyle name="强调文字颜色 4 4" xfId="1568"/>
    <cellStyle name="强调文字颜色 4 5" xfId="1569"/>
    <cellStyle name="强调文字颜色 5 2" xfId="240"/>
    <cellStyle name="强调文字颜色 5 2 2" xfId="1570"/>
    <cellStyle name="强调文字颜色 5 2 2 2" xfId="1571"/>
    <cellStyle name="强调文字颜色 5 2 3" xfId="1572"/>
    <cellStyle name="强调文字颜色 5 2 4" xfId="1887"/>
    <cellStyle name="强调文字颜色 5 3" xfId="1573"/>
    <cellStyle name="强调文字颜色 5 3 2" xfId="1574"/>
    <cellStyle name="强调文字颜色 5 3 2 2" xfId="1575"/>
    <cellStyle name="强调文字颜色 5 3 3" xfId="1576"/>
    <cellStyle name="强调文字颜色 5 4" xfId="1577"/>
    <cellStyle name="强调文字颜色 5 5" xfId="1578"/>
    <cellStyle name="强调文字颜色 6 2" xfId="241"/>
    <cellStyle name="强调文字颜色 6 2 2" xfId="1579"/>
    <cellStyle name="强调文字颜色 6 2 2 2" xfId="1580"/>
    <cellStyle name="强调文字颜色 6 2 3" xfId="1581"/>
    <cellStyle name="强调文字颜色 6 2 4" xfId="1888"/>
    <cellStyle name="强调文字颜色 6 3" xfId="1582"/>
    <cellStyle name="强调文字颜色 6 3 2" xfId="1583"/>
    <cellStyle name="强调文字颜色 6 3 2 2" xfId="1584"/>
    <cellStyle name="强调文字颜色 6 3 3" xfId="1585"/>
    <cellStyle name="强调文字颜色 6 4" xfId="1586"/>
    <cellStyle name="强调文字颜色 6 5" xfId="1587"/>
    <cellStyle name="适中 2" xfId="242"/>
    <cellStyle name="适中 2 2" xfId="1588"/>
    <cellStyle name="适中 2 2 2" xfId="1589"/>
    <cellStyle name="适中 2 3" xfId="1590"/>
    <cellStyle name="适中 2 4" xfId="1819"/>
    <cellStyle name="适中 3" xfId="1591"/>
    <cellStyle name="适中 3 2" xfId="1592"/>
    <cellStyle name="适中 3 2 2" xfId="1593"/>
    <cellStyle name="适中 3 3" xfId="1594"/>
    <cellStyle name="适中 4" xfId="1595"/>
    <cellStyle name="适中 5" xfId="1596"/>
    <cellStyle name="输出 2" xfId="243"/>
    <cellStyle name="输出 2 2" xfId="1597"/>
    <cellStyle name="输出 2 2 2" xfId="1598"/>
    <cellStyle name="输出 2 2 2 2" xfId="1958"/>
    <cellStyle name="输出 2 2 3" xfId="1957"/>
    <cellStyle name="输出 2 3" xfId="1599"/>
    <cellStyle name="输出 2 3 2" xfId="1959"/>
    <cellStyle name="输出 2 4" xfId="1815"/>
    <cellStyle name="输出 2 4 2" xfId="2016"/>
    <cellStyle name="输出 2 5" xfId="1917"/>
    <cellStyle name="输出 3" xfId="1600"/>
    <cellStyle name="输出 3 2" xfId="1601"/>
    <cellStyle name="输出 3 2 2" xfId="1602"/>
    <cellStyle name="输出 3 2 2 2" xfId="1962"/>
    <cellStyle name="输出 3 2 3" xfId="1961"/>
    <cellStyle name="输出 3 3" xfId="1603"/>
    <cellStyle name="输出 3 3 2" xfId="1963"/>
    <cellStyle name="输出 3 4" xfId="1960"/>
    <cellStyle name="输出 4" xfId="1604"/>
    <cellStyle name="输出 4 2" xfId="1964"/>
    <cellStyle name="输出 5" xfId="1605"/>
    <cellStyle name="输出 5 2" xfId="1965"/>
    <cellStyle name="输入 2" xfId="244"/>
    <cellStyle name="输入 2 2" xfId="1606"/>
    <cellStyle name="输入 2 2 2" xfId="1607"/>
    <cellStyle name="输入 2 2 2 2" xfId="1967"/>
    <cellStyle name="输入 2 2 3" xfId="1966"/>
    <cellStyle name="输入 2 3" xfId="1608"/>
    <cellStyle name="输入 2 3 2" xfId="1968"/>
    <cellStyle name="输入 2 4" xfId="1870"/>
    <cellStyle name="输入 2 4 2" xfId="2017"/>
    <cellStyle name="输入 2 5" xfId="1918"/>
    <cellStyle name="输入 3" xfId="1609"/>
    <cellStyle name="输入 3 2" xfId="1610"/>
    <cellStyle name="输入 3 2 2" xfId="1611"/>
    <cellStyle name="输入 3 2 2 2" xfId="1971"/>
    <cellStyle name="输入 3 2 3" xfId="1970"/>
    <cellStyle name="输入 3 3" xfId="1612"/>
    <cellStyle name="输入 3 3 2" xfId="1972"/>
    <cellStyle name="输入 3 4" xfId="1969"/>
    <cellStyle name="输入 4" xfId="1613"/>
    <cellStyle name="输入 4 2" xfId="1973"/>
    <cellStyle name="输入 5" xfId="1614"/>
    <cellStyle name="输入 5 2" xfId="1974"/>
    <cellStyle name="未定义" xfId="245"/>
    <cellStyle name="未定义 2" xfId="246"/>
    <cellStyle name="未定义 2 2" xfId="1657"/>
    <cellStyle name="未定义 3" xfId="353"/>
    <cellStyle name="未定义 4" xfId="1656"/>
    <cellStyle name="样式 1" xfId="247"/>
    <cellStyle name="样式 1 2" xfId="354"/>
    <cellStyle name="一般_NEGS" xfId="248"/>
    <cellStyle name="注释 2" xfId="249"/>
    <cellStyle name="注释 2 2" xfId="1615"/>
    <cellStyle name="注释 2 2 2" xfId="1616"/>
    <cellStyle name="注释 2 2 2 2" xfId="1617"/>
    <cellStyle name="注释 2 2 2 2 2" xfId="1787"/>
    <cellStyle name="注释 2 2 2 2 2 2" xfId="1998"/>
    <cellStyle name="注释 2 2 2 2 3" xfId="1977"/>
    <cellStyle name="注释 2 2 2 3" xfId="1786"/>
    <cellStyle name="注释 2 2 2 3 2" xfId="1997"/>
    <cellStyle name="注释 2 2 2 4" xfId="1976"/>
    <cellStyle name="注释 2 2 3" xfId="1618"/>
    <cellStyle name="注释 2 2 3 2" xfId="1788"/>
    <cellStyle name="注释 2 2 3 2 2" xfId="1999"/>
    <cellStyle name="注释 2 2 3 3" xfId="1978"/>
    <cellStyle name="注释 2 2 4" xfId="1785"/>
    <cellStyle name="注释 2 2 4 2" xfId="1996"/>
    <cellStyle name="注释 2 2 5" xfId="1975"/>
    <cellStyle name="注释 2 3" xfId="1619"/>
    <cellStyle name="注释 2 3 2" xfId="1620"/>
    <cellStyle name="注释 2 3 2 2" xfId="1790"/>
    <cellStyle name="注释 2 3 2 2 2" xfId="2001"/>
    <cellStyle name="注释 2 3 2 3" xfId="1980"/>
    <cellStyle name="注释 2 3 3" xfId="1789"/>
    <cellStyle name="注释 2 3 3 2" xfId="2000"/>
    <cellStyle name="注释 2 3 4" xfId="1979"/>
    <cellStyle name="注释 2 4" xfId="1621"/>
    <cellStyle name="注释 2 4 2" xfId="1791"/>
    <cellStyle name="注释 2 4 2 2" xfId="2002"/>
    <cellStyle name="注释 2 4 3" xfId="1981"/>
    <cellStyle name="注释 2 5" xfId="1889"/>
    <cellStyle name="注释 2 5 2" xfId="2018"/>
    <cellStyle name="注释 2 6" xfId="1919"/>
    <cellStyle name="注释 3" xfId="1622"/>
    <cellStyle name="注释 3 2" xfId="1623"/>
    <cellStyle name="注释 3 2 2" xfId="1624"/>
    <cellStyle name="注释 3 2 2 2" xfId="1625"/>
    <cellStyle name="注释 3 2 2 2 2" xfId="1795"/>
    <cellStyle name="注释 3 2 2 2 2 2" xfId="2006"/>
    <cellStyle name="注释 3 2 2 2 3" xfId="1985"/>
    <cellStyle name="注释 3 2 2 3" xfId="1794"/>
    <cellStyle name="注释 3 2 2 3 2" xfId="2005"/>
    <cellStyle name="注释 3 2 2 4" xfId="1984"/>
    <cellStyle name="注释 3 2 3" xfId="1626"/>
    <cellStyle name="注释 3 2 3 2" xfId="1796"/>
    <cellStyle name="注释 3 2 3 2 2" xfId="2007"/>
    <cellStyle name="注释 3 2 3 3" xfId="1986"/>
    <cellStyle name="注释 3 2 4" xfId="1793"/>
    <cellStyle name="注释 3 2 4 2" xfId="2004"/>
    <cellStyle name="注释 3 2 5" xfId="1983"/>
    <cellStyle name="注释 3 3" xfId="1627"/>
    <cellStyle name="注释 3 3 2" xfId="1628"/>
    <cellStyle name="注释 3 3 2 2" xfId="1798"/>
    <cellStyle name="注释 3 3 2 2 2" xfId="2009"/>
    <cellStyle name="注释 3 3 2 3" xfId="1988"/>
    <cellStyle name="注释 3 3 3" xfId="1797"/>
    <cellStyle name="注释 3 3 3 2" xfId="2008"/>
    <cellStyle name="注释 3 3 4" xfId="1987"/>
    <cellStyle name="注释 3 4" xfId="1629"/>
    <cellStyle name="注释 3 4 2" xfId="1799"/>
    <cellStyle name="注释 3 4 2 2" xfId="2010"/>
    <cellStyle name="注释 3 4 3" xfId="1989"/>
    <cellStyle name="注释 3 5" xfId="1792"/>
    <cellStyle name="注释 3 5 2" xfId="2003"/>
    <cellStyle name="注释 3 6" xfId="1982"/>
    <cellStyle name="注释 4" xfId="1630"/>
    <cellStyle name="注释 4 2" xfId="1800"/>
    <cellStyle name="注释 4 2 2" xfId="2011"/>
    <cellStyle name="注释 4 3" xfId="1990"/>
    <cellStyle name="注释 5" xfId="1631"/>
    <cellStyle name="注释 5 2" xfId="1801"/>
    <cellStyle name="注释 5 2 2" xfId="2012"/>
    <cellStyle name="注释 5 3" xfId="1991"/>
    <cellStyle name="资产" xfId="250"/>
    <cellStyle name="资产 2" xfId="1895"/>
    <cellStyle name="资产 2 2" xfId="2024"/>
    <cellStyle name="资产 3" xfId="1920"/>
    <cellStyle name="콤마 [0]_BOILER-CO1" xfId="251"/>
    <cellStyle name="콤마_BOILER-CO1" xfId="252"/>
    <cellStyle name="통화 [0]_BOILER-CO1" xfId="253"/>
    <cellStyle name="통화_BOILER-CO1" xfId="254"/>
    <cellStyle name="표준_0N-HANDLING " xfId="25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07\&#20108;&#9675;&#9675;&#20843;&#24180;%20&#32508;&#21512;\2009&#24180;&#37096;&#38376;&#39044;&#31639;\&#32440;&#36136;&#25991;&#26723;\&#25968;&#25454;&#36164;&#26009;&#26723;&#26696;\2003&#24180;&#36164;&#26009;\03&#21307;&#30103;&#34917;&#2116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医疗补助预算"/>
      <sheetName val="下达表"/>
      <sheetName val="拨款进度"/>
      <sheetName val="拨款审批"/>
      <sheetName val="基本医疗补助"/>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00B050"/>
  </sheetPr>
  <dimension ref="A1:X374"/>
  <sheetViews>
    <sheetView showZeros="0" workbookViewId="0">
      <pane xSplit="5" ySplit="6" topLeftCell="F7" activePane="bottomRight" state="frozen"/>
      <selection pane="topRight" activeCell="G1" sqref="G1"/>
      <selection pane="bottomLeft" activeCell="A7" sqref="A7"/>
      <selection pane="bottomRight" activeCell="X1" sqref="X1:X1048576"/>
    </sheetView>
  </sheetViews>
  <sheetFormatPr defaultColWidth="9" defaultRowHeight="14.25" customHeight="1"/>
  <cols>
    <col min="1" max="1" width="9.5" style="119" customWidth="1"/>
    <col min="2" max="2" width="28.8984375" style="119" customWidth="1"/>
    <col min="3" max="6" width="8.59765625" style="119" customWidth="1"/>
    <col min="7" max="7" width="21.5" style="135" customWidth="1"/>
    <col min="8" max="8" width="8.59765625" style="119" customWidth="1"/>
    <col min="9" max="9" width="15" style="135" customWidth="1"/>
    <col min="10" max="10" width="8.59765625" style="119" customWidth="1"/>
    <col min="11" max="11" width="21.3984375" style="135" customWidth="1"/>
    <col min="12" max="12" width="8.59765625" style="119" customWidth="1"/>
    <col min="13" max="13" width="39.09765625" style="135" customWidth="1"/>
    <col min="14" max="14" width="14.5" style="119" customWidth="1"/>
    <col min="15" max="15" width="8.59765625" style="119" customWidth="1"/>
    <col min="16" max="16" width="20.8984375" style="135" customWidth="1"/>
    <col min="17" max="19" width="8.59765625" style="119" customWidth="1"/>
    <col min="20" max="21" width="8.59765625" style="119" hidden="1" customWidth="1"/>
    <col min="22" max="22" width="8.59765625" style="119" customWidth="1"/>
    <col min="23" max="23" width="9.3984375" style="119" customWidth="1"/>
    <col min="24" max="24" width="39.69921875" style="185" customWidth="1"/>
    <col min="25" max="16384" width="9" style="119"/>
  </cols>
  <sheetData>
    <row r="1" spans="1:24" ht="19.5" customHeight="1">
      <c r="A1" s="268" t="s">
        <v>812</v>
      </c>
      <c r="B1" s="268"/>
      <c r="C1" s="118"/>
      <c r="D1" s="118"/>
      <c r="E1" s="118"/>
      <c r="F1" s="118"/>
      <c r="G1" s="129"/>
      <c r="H1" s="118"/>
      <c r="I1" s="129"/>
      <c r="J1" s="118"/>
      <c r="K1" s="129"/>
      <c r="L1" s="118"/>
      <c r="M1" s="129"/>
      <c r="N1" s="118"/>
      <c r="O1" s="118"/>
      <c r="P1" s="129"/>
      <c r="Q1" s="118"/>
      <c r="R1" s="118"/>
      <c r="S1" s="118"/>
      <c r="T1" s="118"/>
      <c r="U1" s="118"/>
      <c r="V1" s="118"/>
      <c r="W1" s="118"/>
      <c r="X1" s="88"/>
    </row>
    <row r="2" spans="1:24" ht="33.75" customHeight="1">
      <c r="A2" s="269" t="s">
        <v>813</v>
      </c>
      <c r="B2" s="269"/>
      <c r="C2" s="269"/>
      <c r="D2" s="269"/>
      <c r="E2" s="269"/>
      <c r="F2" s="269"/>
      <c r="G2" s="269"/>
      <c r="H2" s="269"/>
      <c r="I2" s="269"/>
      <c r="J2" s="269"/>
      <c r="K2" s="269"/>
      <c r="L2" s="269"/>
      <c r="M2" s="269"/>
      <c r="N2" s="269"/>
      <c r="O2" s="269"/>
      <c r="P2" s="269"/>
      <c r="Q2" s="269"/>
      <c r="R2" s="269"/>
      <c r="S2" s="269"/>
      <c r="T2" s="269"/>
      <c r="U2" s="269"/>
      <c r="V2" s="269"/>
      <c r="W2" s="269"/>
      <c r="X2" s="269"/>
    </row>
    <row r="3" spans="1:24" ht="19.5" customHeight="1">
      <c r="A3" s="89"/>
      <c r="B3" s="89"/>
      <c r="C3" s="120"/>
      <c r="D3" s="120"/>
      <c r="E3" s="120"/>
      <c r="F3" s="120"/>
      <c r="G3" s="130"/>
      <c r="H3" s="120"/>
      <c r="I3" s="130"/>
      <c r="J3" s="120"/>
      <c r="K3" s="130"/>
      <c r="L3" s="120"/>
      <c r="M3" s="130"/>
      <c r="N3" s="120"/>
      <c r="O3" s="120"/>
      <c r="P3" s="130"/>
      <c r="Q3" s="120"/>
      <c r="R3" s="120"/>
      <c r="S3" s="120"/>
      <c r="T3" s="120"/>
      <c r="U3" s="120"/>
      <c r="V3" s="120"/>
      <c r="W3" s="120"/>
      <c r="X3" s="261" t="s">
        <v>114</v>
      </c>
    </row>
    <row r="4" spans="1:24" ht="35.25" customHeight="1">
      <c r="A4" s="270" t="s">
        <v>115</v>
      </c>
      <c r="B4" s="270" t="s">
        <v>116</v>
      </c>
      <c r="C4" s="272" t="s">
        <v>814</v>
      </c>
      <c r="D4" s="273"/>
      <c r="E4" s="274"/>
      <c r="F4" s="275">
        <v>1</v>
      </c>
      <c r="G4" s="276"/>
      <c r="H4" s="275">
        <v>2</v>
      </c>
      <c r="I4" s="276"/>
      <c r="J4" s="275">
        <v>3</v>
      </c>
      <c r="K4" s="276"/>
      <c r="L4" s="275">
        <v>4</v>
      </c>
      <c r="M4" s="276"/>
      <c r="N4" s="260" t="s">
        <v>815</v>
      </c>
      <c r="O4" s="275">
        <v>6</v>
      </c>
      <c r="P4" s="276"/>
      <c r="Q4" s="260" t="s">
        <v>816</v>
      </c>
      <c r="R4" s="272" t="s">
        <v>817</v>
      </c>
      <c r="S4" s="273"/>
      <c r="T4" s="273"/>
      <c r="U4" s="273"/>
      <c r="V4" s="274"/>
      <c r="W4" s="270" t="s">
        <v>818</v>
      </c>
      <c r="X4" s="270" t="s">
        <v>117</v>
      </c>
    </row>
    <row r="5" spans="1:24" ht="44.25" customHeight="1">
      <c r="A5" s="271"/>
      <c r="B5" s="271"/>
      <c r="C5" s="259" t="s">
        <v>118</v>
      </c>
      <c r="D5" s="259" t="s">
        <v>119</v>
      </c>
      <c r="E5" s="259" t="s">
        <v>92</v>
      </c>
      <c r="F5" s="126" t="s">
        <v>819</v>
      </c>
      <c r="G5" s="127" t="s">
        <v>435</v>
      </c>
      <c r="H5" s="126" t="s">
        <v>820</v>
      </c>
      <c r="I5" s="127" t="s">
        <v>435</v>
      </c>
      <c r="J5" s="126" t="s">
        <v>821</v>
      </c>
      <c r="K5" s="127" t="s">
        <v>435</v>
      </c>
      <c r="L5" s="126" t="s">
        <v>822</v>
      </c>
      <c r="M5" s="127" t="s">
        <v>436</v>
      </c>
      <c r="N5" s="126" t="s">
        <v>823</v>
      </c>
      <c r="O5" s="126" t="s">
        <v>824</v>
      </c>
      <c r="P5" s="127" t="s">
        <v>436</v>
      </c>
      <c r="Q5" s="126" t="s">
        <v>437</v>
      </c>
      <c r="R5" s="259" t="s">
        <v>118</v>
      </c>
      <c r="S5" s="259" t="s">
        <v>119</v>
      </c>
      <c r="T5" s="259" t="s">
        <v>825</v>
      </c>
      <c r="U5" s="259" t="s">
        <v>826</v>
      </c>
      <c r="V5" s="259" t="s">
        <v>92</v>
      </c>
      <c r="W5" s="271"/>
      <c r="X5" s="271"/>
    </row>
    <row r="6" spans="1:24" ht="24" customHeight="1">
      <c r="A6" s="90"/>
      <c r="B6" s="91" t="s">
        <v>92</v>
      </c>
      <c r="C6" s="92">
        <f>C7+C86+C89+C109+C128+C137+C152+C210+C244+C252+C267+C315+C323+C327+C343+C348+C353+C368+C371+C369</f>
        <v>96234</v>
      </c>
      <c r="D6" s="92">
        <f>D7+D86+D89+D109+D128+D137+D152+D210+D244+D252+D267+D315+D323+D327+D343+D348+D353+D368+D371+D369</f>
        <v>31699</v>
      </c>
      <c r="E6" s="93">
        <f t="shared" ref="E6" si="0">SUM(C6:D6)</f>
        <v>127933</v>
      </c>
      <c r="F6" s="92">
        <f>F7+F86+F89+F109+F128+F137+F152+F210+F244+F252+F267+F315+F323+F327+F343+F348+F353+F368+F371+F369</f>
        <v>905</v>
      </c>
      <c r="G6" s="131"/>
      <c r="H6" s="92">
        <f>H7+H86+H89+H109+H128+H137+H152+H210+H244+H252+H267+H315+H323+H327+H343+H348+H353+H368+H371+H369</f>
        <v>-8</v>
      </c>
      <c r="I6" s="131"/>
      <c r="J6" s="92">
        <f>J7+J86+J89+J109+J128+J137+J152+J210+J244+J252+J267+J315+J323+J327+J343+J348+J353+J368+J371+J369</f>
        <v>-12168.43</v>
      </c>
      <c r="K6" s="131"/>
      <c r="L6" s="92">
        <f>L7+L86+L89+L109+L128+L137+L152+L210+L244+L252+L267+L315+L323+L327+L343+L348+L353+L368+L371+L369</f>
        <v>22768</v>
      </c>
      <c r="M6" s="131"/>
      <c r="N6" s="92">
        <f>N7+N86+N89+N109+N128+N137+N152+N210+N244+N252+N267+N315+N323+N327+N343+N348+N353+N368+N371+N369</f>
        <v>11496.570000000002</v>
      </c>
      <c r="O6" s="92">
        <f>O7+O86+O89+O109+O128+O137+O152+O210+O244+O252+O267+O315+O323+O327+O343+O348+O353+O368+O371+O369</f>
        <v>4344</v>
      </c>
      <c r="P6" s="131"/>
      <c r="Q6" s="92">
        <f>Q7+Q86+Q89+Q109+Q128+Q137+Q152+Q210+Q244+Q252+Q267+Q315+Q323+Q327+Q343+Q348+Q353+Q368+Q371+Q369</f>
        <v>15840.57</v>
      </c>
      <c r="R6" s="92">
        <f>R7+R86+R89+R109+R128+R137+R152+R210+R244+R252+R267+R315+R323+R327+R343+R348+R353+R368+R371+R369</f>
        <v>107730.57</v>
      </c>
      <c r="S6" s="92">
        <f>S7+S86+S89+S109+S128+S137+S152+S210+S244+S252+S267+S315+S323+S327+S343+S348+S353+S368+S371+S369</f>
        <v>36043</v>
      </c>
      <c r="T6" s="92">
        <f>T7+T86+T89+T109+T128+T137+T152+T210+T244+T252+T267+T315+T323+T327+T343+T348+T353+T368+T371+T369</f>
        <v>18431</v>
      </c>
      <c r="U6" s="92">
        <f>U7+U86+U89+U109+U128+U137+U152+U210+U244+U252+U267+U315+U323+U327+U343+U348+U353+U368+U371+U369</f>
        <v>13268</v>
      </c>
      <c r="V6" s="93">
        <f t="shared" ref="V6" si="1">SUM(R6:S6)</f>
        <v>143773.57</v>
      </c>
      <c r="W6" s="94">
        <f t="shared" ref="W6:W69" si="2">V6-E6</f>
        <v>15840.570000000007</v>
      </c>
      <c r="X6" s="262"/>
    </row>
    <row r="7" spans="1:24" ht="24" customHeight="1">
      <c r="A7" s="95" t="s">
        <v>96</v>
      </c>
      <c r="B7" s="96" t="s">
        <v>97</v>
      </c>
      <c r="C7" s="97">
        <f>SUM(C8,C14,C19,C24,C28,C34,C40,C42,C46,C49,C54,C56,C59,C62,C65,C68,C71,C76,C79,C84)</f>
        <v>24646</v>
      </c>
      <c r="D7" s="97">
        <f>SUM(D8,D14,D19,D24,D28,D34,D40,D42,D46,D49,D54,D56,D59,D62,D65,D68,D71,D76,D79,D84)</f>
        <v>451</v>
      </c>
      <c r="E7" s="98">
        <f t="shared" ref="E7:E38" si="3">SUM(C7:D7)</f>
        <v>25097</v>
      </c>
      <c r="F7" s="97">
        <f>SUM(F8,F14,F19,F24,F28,F34,F40,F42,F46,F49,F54,F56,F59,F62,F65,F68,F71,F76,F79,F84)</f>
        <v>1062</v>
      </c>
      <c r="G7" s="132"/>
      <c r="H7" s="97">
        <f>SUM(H8,H14,H19,H24,H28,H34,H40,H42,H46,H49,H54,H56,H59,H62,H65,H68,H71,H76,H79,H84)</f>
        <v>0</v>
      </c>
      <c r="I7" s="132"/>
      <c r="J7" s="97">
        <f>SUM(J8,J14,J19,J24,J28,J34,J40,J42,J46,J49,J54,J56,J59,J62,J65,J68,J71,J76,J79,J84)</f>
        <v>-378</v>
      </c>
      <c r="K7" s="132"/>
      <c r="L7" s="97">
        <f>SUM(L8,L14,L19,L24,L28,L34,L40,L42,L46,L49,L54,L56,L59,L62,L65,L68,L71,L76,L79,L84)</f>
        <v>4752</v>
      </c>
      <c r="M7" s="132"/>
      <c r="N7" s="98">
        <f t="shared" ref="N7:N70" si="4">F7+H7+J7+L7</f>
        <v>5436</v>
      </c>
      <c r="O7" s="97">
        <f>SUM(O8,O14,O19,O24,O28,O34,O40,O42,O46,O49,O54,O56,O59,O62,O65,O68,O71,O76,O79,O84)</f>
        <v>0</v>
      </c>
      <c r="P7" s="132"/>
      <c r="Q7" s="98">
        <f t="shared" ref="Q7:Q70" si="5">N7+O7</f>
        <v>5436</v>
      </c>
      <c r="R7" s="97">
        <f>SUM(R8,R14,R19,R24,R28,R34,R40,R42,R46,R49,R54,R56,R59,R62,R65,R68,R71,R76,R79,R84)</f>
        <v>30082</v>
      </c>
      <c r="S7" s="97">
        <f>SUM(S8,S14,S19,S24,S28,S34,S40,S42,S46,S49,S54,S56,S59,S62,S65,S68,S71,S76,S79,S84)</f>
        <v>451</v>
      </c>
      <c r="T7" s="97">
        <f>SUM(T8,T14,T19,T24,T28,T34,T40,T42,T46,T49,T54,T56,T59,T62,T65,T68,T71,T76,T79,T84)</f>
        <v>110</v>
      </c>
      <c r="U7" s="97">
        <f>SUM(U8,U14,U19,U24,U28,U34,U40,U42,U46,U49,U54,U56,U59,U62,U65,U68,U71,U76,U79,U84)</f>
        <v>341</v>
      </c>
      <c r="V7" s="98">
        <f t="shared" ref="V7:V70" si="6">SUM(R7:S7)</f>
        <v>30533</v>
      </c>
      <c r="W7" s="99">
        <f t="shared" si="2"/>
        <v>5436</v>
      </c>
      <c r="X7" s="263"/>
    </row>
    <row r="8" spans="1:24" ht="24" customHeight="1">
      <c r="A8" s="100" t="s">
        <v>120</v>
      </c>
      <c r="B8" s="101" t="s">
        <v>121</v>
      </c>
      <c r="C8" s="102">
        <f>SUM(C9:C13)</f>
        <v>909</v>
      </c>
      <c r="D8" s="102">
        <f>SUM(D9:D13)</f>
        <v>101</v>
      </c>
      <c r="E8" s="103">
        <f t="shared" si="3"/>
        <v>1010</v>
      </c>
      <c r="F8" s="102">
        <f>SUM(F9:F13)</f>
        <v>85</v>
      </c>
      <c r="G8" s="133"/>
      <c r="H8" s="102">
        <f>SUM(H9:H13)</f>
        <v>0</v>
      </c>
      <c r="I8" s="133"/>
      <c r="J8" s="102">
        <f>SUM(J9:J13)</f>
        <v>0</v>
      </c>
      <c r="K8" s="133"/>
      <c r="L8" s="102">
        <f>SUM(L9:L13)</f>
        <v>0</v>
      </c>
      <c r="M8" s="133"/>
      <c r="N8" s="103">
        <f t="shared" si="4"/>
        <v>85</v>
      </c>
      <c r="O8" s="102">
        <f>SUM(O9:O13)</f>
        <v>0</v>
      </c>
      <c r="P8" s="133"/>
      <c r="Q8" s="103">
        <f t="shared" si="5"/>
        <v>85</v>
      </c>
      <c r="R8" s="102">
        <f>SUM(R9:R13)</f>
        <v>994</v>
      </c>
      <c r="S8" s="102">
        <f>SUM(S9:S13)</f>
        <v>101</v>
      </c>
      <c r="T8" s="102">
        <f>SUM(T9:T13)</f>
        <v>90</v>
      </c>
      <c r="U8" s="102">
        <f>SUM(U9:U13)</f>
        <v>11</v>
      </c>
      <c r="V8" s="103">
        <f t="shared" si="6"/>
        <v>1095</v>
      </c>
      <c r="W8" s="104">
        <f t="shared" si="2"/>
        <v>85</v>
      </c>
      <c r="X8" s="264"/>
    </row>
    <row r="9" spans="1:24" ht="24" customHeight="1">
      <c r="A9" s="105">
        <v>2010101</v>
      </c>
      <c r="B9" s="106" t="s">
        <v>122</v>
      </c>
      <c r="C9" s="121">
        <v>719</v>
      </c>
      <c r="D9" s="122">
        <v>0</v>
      </c>
      <c r="E9" s="123">
        <f t="shared" si="3"/>
        <v>719</v>
      </c>
      <c r="F9" s="121">
        <v>85</v>
      </c>
      <c r="G9" s="134" t="s">
        <v>578</v>
      </c>
      <c r="H9" s="121"/>
      <c r="I9" s="134"/>
      <c r="J9" s="121"/>
      <c r="K9" s="134"/>
      <c r="L9" s="121"/>
      <c r="M9" s="134"/>
      <c r="N9" s="123">
        <f>F9+H9+J9+L9</f>
        <v>85</v>
      </c>
      <c r="O9" s="121"/>
      <c r="P9" s="134"/>
      <c r="Q9" s="123">
        <f t="shared" si="5"/>
        <v>85</v>
      </c>
      <c r="R9" s="121">
        <f t="shared" ref="R9:S13" si="7">C9+N9</f>
        <v>804</v>
      </c>
      <c r="S9" s="122">
        <f t="shared" si="7"/>
        <v>0</v>
      </c>
      <c r="T9" s="122"/>
      <c r="U9" s="122"/>
      <c r="V9" s="123">
        <f t="shared" si="6"/>
        <v>804</v>
      </c>
      <c r="W9" s="107">
        <f t="shared" si="2"/>
        <v>85</v>
      </c>
      <c r="X9" s="265" t="s">
        <v>878</v>
      </c>
    </row>
    <row r="10" spans="1:24" ht="24" customHeight="1">
      <c r="A10" s="105">
        <v>2010104</v>
      </c>
      <c r="B10" s="106" t="s">
        <v>123</v>
      </c>
      <c r="C10" s="121">
        <v>25</v>
      </c>
      <c r="D10" s="122">
        <v>0</v>
      </c>
      <c r="E10" s="123">
        <f t="shared" si="3"/>
        <v>25</v>
      </c>
      <c r="F10" s="121"/>
      <c r="G10" s="134"/>
      <c r="H10" s="121"/>
      <c r="I10" s="134"/>
      <c r="J10" s="121"/>
      <c r="K10" s="134"/>
      <c r="L10" s="121"/>
      <c r="M10" s="134"/>
      <c r="N10" s="123">
        <f t="shared" si="4"/>
        <v>0</v>
      </c>
      <c r="O10" s="121"/>
      <c r="P10" s="134"/>
      <c r="Q10" s="123">
        <f t="shared" si="5"/>
        <v>0</v>
      </c>
      <c r="R10" s="121">
        <f t="shared" si="7"/>
        <v>25</v>
      </c>
      <c r="S10" s="122">
        <f t="shared" si="7"/>
        <v>0</v>
      </c>
      <c r="T10" s="122"/>
      <c r="U10" s="122"/>
      <c r="V10" s="123">
        <f t="shared" si="6"/>
        <v>25</v>
      </c>
      <c r="W10" s="107">
        <f t="shared" si="2"/>
        <v>0</v>
      </c>
      <c r="X10" s="265"/>
    </row>
    <row r="11" spans="1:24" ht="24" customHeight="1">
      <c r="A11" s="105">
        <v>2010107</v>
      </c>
      <c r="B11" s="106" t="s">
        <v>124</v>
      </c>
      <c r="C11" s="121">
        <v>25</v>
      </c>
      <c r="D11" s="122">
        <v>0</v>
      </c>
      <c r="E11" s="123">
        <f t="shared" si="3"/>
        <v>25</v>
      </c>
      <c r="F11" s="121"/>
      <c r="G11" s="134"/>
      <c r="H11" s="121"/>
      <c r="I11" s="134"/>
      <c r="J11" s="121"/>
      <c r="K11" s="134"/>
      <c r="L11" s="121"/>
      <c r="M11" s="134"/>
      <c r="N11" s="123">
        <f t="shared" si="4"/>
        <v>0</v>
      </c>
      <c r="O11" s="121"/>
      <c r="P11" s="134"/>
      <c r="Q11" s="123">
        <f t="shared" si="5"/>
        <v>0</v>
      </c>
      <c r="R11" s="121">
        <f t="shared" si="7"/>
        <v>25</v>
      </c>
      <c r="S11" s="122">
        <f t="shared" si="7"/>
        <v>0</v>
      </c>
      <c r="T11" s="122"/>
      <c r="U11" s="122"/>
      <c r="V11" s="123">
        <f t="shared" si="6"/>
        <v>25</v>
      </c>
      <c r="W11" s="107">
        <f t="shared" si="2"/>
        <v>0</v>
      </c>
      <c r="X11" s="265"/>
    </row>
    <row r="12" spans="1:24" ht="24" customHeight="1">
      <c r="A12" s="105">
        <v>2010108</v>
      </c>
      <c r="B12" s="106" t="s">
        <v>125</v>
      </c>
      <c r="C12" s="121">
        <v>20</v>
      </c>
      <c r="D12" s="122">
        <v>0</v>
      </c>
      <c r="E12" s="123">
        <f t="shared" si="3"/>
        <v>20</v>
      </c>
      <c r="F12" s="121"/>
      <c r="G12" s="134"/>
      <c r="H12" s="121"/>
      <c r="I12" s="134"/>
      <c r="J12" s="121"/>
      <c r="K12" s="134"/>
      <c r="L12" s="121"/>
      <c r="M12" s="134"/>
      <c r="N12" s="123">
        <f t="shared" si="4"/>
        <v>0</v>
      </c>
      <c r="O12" s="121"/>
      <c r="P12" s="134"/>
      <c r="Q12" s="123">
        <f t="shared" si="5"/>
        <v>0</v>
      </c>
      <c r="R12" s="121">
        <f t="shared" si="7"/>
        <v>20</v>
      </c>
      <c r="S12" s="122">
        <f t="shared" si="7"/>
        <v>0</v>
      </c>
      <c r="T12" s="122"/>
      <c r="U12" s="122"/>
      <c r="V12" s="123">
        <f t="shared" si="6"/>
        <v>20</v>
      </c>
      <c r="W12" s="107">
        <f t="shared" si="2"/>
        <v>0</v>
      </c>
      <c r="X12" s="265"/>
    </row>
    <row r="13" spans="1:24" ht="24" customHeight="1">
      <c r="A13" s="105">
        <v>2010199</v>
      </c>
      <c r="B13" s="106" t="s">
        <v>126</v>
      </c>
      <c r="C13" s="121">
        <v>120</v>
      </c>
      <c r="D13" s="122">
        <v>101</v>
      </c>
      <c r="E13" s="123">
        <f t="shared" si="3"/>
        <v>221</v>
      </c>
      <c r="F13" s="121"/>
      <c r="G13" s="134"/>
      <c r="H13" s="121"/>
      <c r="I13" s="134"/>
      <c r="J13" s="121"/>
      <c r="K13" s="134"/>
      <c r="L13" s="121"/>
      <c r="M13" s="134"/>
      <c r="N13" s="123">
        <f t="shared" si="4"/>
        <v>0</v>
      </c>
      <c r="O13" s="121"/>
      <c r="P13" s="134"/>
      <c r="Q13" s="123">
        <f t="shared" si="5"/>
        <v>0</v>
      </c>
      <c r="R13" s="121">
        <f t="shared" si="7"/>
        <v>120</v>
      </c>
      <c r="S13" s="122">
        <f t="shared" si="7"/>
        <v>101</v>
      </c>
      <c r="T13" s="122">
        <v>90</v>
      </c>
      <c r="U13" s="122">
        <v>11</v>
      </c>
      <c r="V13" s="123">
        <f t="shared" si="6"/>
        <v>221</v>
      </c>
      <c r="W13" s="107">
        <f t="shared" si="2"/>
        <v>0</v>
      </c>
      <c r="X13" s="265"/>
    </row>
    <row r="14" spans="1:24" ht="24" customHeight="1">
      <c r="A14" s="100" t="s">
        <v>579</v>
      </c>
      <c r="B14" s="101" t="s">
        <v>127</v>
      </c>
      <c r="C14" s="102">
        <f>SUM(C15:C18)</f>
        <v>458</v>
      </c>
      <c r="D14" s="102">
        <f>SUM(D15:D18)</f>
        <v>0</v>
      </c>
      <c r="E14" s="103">
        <f t="shared" si="3"/>
        <v>458</v>
      </c>
      <c r="F14" s="102">
        <f>SUM(F15:F18)</f>
        <v>47</v>
      </c>
      <c r="G14" s="133"/>
      <c r="H14" s="102">
        <f>SUM(H15:H18)</f>
        <v>0</v>
      </c>
      <c r="I14" s="133"/>
      <c r="J14" s="102">
        <f>SUM(J15:J18)</f>
        <v>0</v>
      </c>
      <c r="K14" s="133"/>
      <c r="L14" s="102">
        <f>SUM(L15:L18)</f>
        <v>0</v>
      </c>
      <c r="M14" s="133"/>
      <c r="N14" s="103">
        <f t="shared" si="4"/>
        <v>47</v>
      </c>
      <c r="O14" s="102">
        <f>SUM(O15:O18)</f>
        <v>0</v>
      </c>
      <c r="P14" s="133"/>
      <c r="Q14" s="103">
        <f t="shared" si="5"/>
        <v>47</v>
      </c>
      <c r="R14" s="102">
        <f>SUM(R15:R18)</f>
        <v>505</v>
      </c>
      <c r="S14" s="102">
        <f>SUM(S15:S18)</f>
        <v>0</v>
      </c>
      <c r="T14" s="102">
        <f>SUM(T15:T18)</f>
        <v>0</v>
      </c>
      <c r="U14" s="102">
        <f>SUM(U15:U18)</f>
        <v>0</v>
      </c>
      <c r="V14" s="103">
        <f t="shared" si="6"/>
        <v>505</v>
      </c>
      <c r="W14" s="104">
        <f t="shared" si="2"/>
        <v>47</v>
      </c>
      <c r="X14" s="264"/>
    </row>
    <row r="15" spans="1:24" ht="24" customHeight="1">
      <c r="A15" s="105">
        <v>2010201</v>
      </c>
      <c r="B15" s="106" t="s">
        <v>122</v>
      </c>
      <c r="C15" s="121">
        <v>372</v>
      </c>
      <c r="D15" s="122">
        <v>0</v>
      </c>
      <c r="E15" s="123">
        <f t="shared" si="3"/>
        <v>372</v>
      </c>
      <c r="F15" s="121">
        <v>47</v>
      </c>
      <c r="G15" s="134" t="s">
        <v>578</v>
      </c>
      <c r="H15" s="121"/>
      <c r="I15" s="134"/>
      <c r="J15" s="121"/>
      <c r="K15" s="134"/>
      <c r="L15" s="121"/>
      <c r="M15" s="134"/>
      <c r="N15" s="123">
        <f t="shared" si="4"/>
        <v>47</v>
      </c>
      <c r="O15" s="121"/>
      <c r="P15" s="134"/>
      <c r="Q15" s="123">
        <f t="shared" si="5"/>
        <v>47</v>
      </c>
      <c r="R15" s="121">
        <f t="shared" ref="R15:S18" si="8">C15+N15</f>
        <v>419</v>
      </c>
      <c r="S15" s="122">
        <f t="shared" si="8"/>
        <v>0</v>
      </c>
      <c r="T15" s="122"/>
      <c r="U15" s="122"/>
      <c r="V15" s="123">
        <f t="shared" si="6"/>
        <v>419</v>
      </c>
      <c r="W15" s="107">
        <f t="shared" si="2"/>
        <v>47</v>
      </c>
      <c r="X15" s="265" t="s">
        <v>879</v>
      </c>
    </row>
    <row r="16" spans="1:24" ht="24" customHeight="1">
      <c r="A16" s="105">
        <v>2010204</v>
      </c>
      <c r="B16" s="106" t="s">
        <v>128</v>
      </c>
      <c r="C16" s="121">
        <v>27</v>
      </c>
      <c r="D16" s="122">
        <v>0</v>
      </c>
      <c r="E16" s="123">
        <f t="shared" si="3"/>
        <v>27</v>
      </c>
      <c r="F16" s="121"/>
      <c r="G16" s="134"/>
      <c r="H16" s="121"/>
      <c r="I16" s="134"/>
      <c r="J16" s="121"/>
      <c r="K16" s="134"/>
      <c r="L16" s="121"/>
      <c r="M16" s="134"/>
      <c r="N16" s="123">
        <f t="shared" si="4"/>
        <v>0</v>
      </c>
      <c r="O16" s="121"/>
      <c r="P16" s="134"/>
      <c r="Q16" s="123">
        <f t="shared" si="5"/>
        <v>0</v>
      </c>
      <c r="R16" s="121">
        <f t="shared" si="8"/>
        <v>27</v>
      </c>
      <c r="S16" s="122">
        <f t="shared" si="8"/>
        <v>0</v>
      </c>
      <c r="T16" s="122"/>
      <c r="U16" s="122"/>
      <c r="V16" s="123">
        <f t="shared" si="6"/>
        <v>27</v>
      </c>
      <c r="W16" s="107">
        <f t="shared" si="2"/>
        <v>0</v>
      </c>
      <c r="X16" s="265"/>
    </row>
    <row r="17" spans="1:24" ht="24" customHeight="1">
      <c r="A17" s="105">
        <v>2010205</v>
      </c>
      <c r="B17" s="106" t="s">
        <v>129</v>
      </c>
      <c r="C17" s="121">
        <v>15</v>
      </c>
      <c r="D17" s="122">
        <v>0</v>
      </c>
      <c r="E17" s="123">
        <f t="shared" si="3"/>
        <v>15</v>
      </c>
      <c r="F17" s="121"/>
      <c r="G17" s="134"/>
      <c r="H17" s="121"/>
      <c r="I17" s="134"/>
      <c r="J17" s="121"/>
      <c r="K17" s="134"/>
      <c r="L17" s="121"/>
      <c r="M17" s="134"/>
      <c r="N17" s="123">
        <f t="shared" si="4"/>
        <v>0</v>
      </c>
      <c r="O17" s="121"/>
      <c r="P17" s="134"/>
      <c r="Q17" s="123">
        <f t="shared" si="5"/>
        <v>0</v>
      </c>
      <c r="R17" s="121">
        <f t="shared" si="8"/>
        <v>15</v>
      </c>
      <c r="S17" s="122">
        <f t="shared" si="8"/>
        <v>0</v>
      </c>
      <c r="T17" s="122"/>
      <c r="U17" s="122"/>
      <c r="V17" s="123">
        <f t="shared" si="6"/>
        <v>15</v>
      </c>
      <c r="W17" s="107">
        <f t="shared" si="2"/>
        <v>0</v>
      </c>
      <c r="X17" s="265"/>
    </row>
    <row r="18" spans="1:24" ht="24" customHeight="1">
      <c r="A18" s="105">
        <v>2010299</v>
      </c>
      <c r="B18" s="106" t="s">
        <v>130</v>
      </c>
      <c r="C18" s="121">
        <v>44</v>
      </c>
      <c r="D18" s="122">
        <v>0</v>
      </c>
      <c r="E18" s="123">
        <f t="shared" si="3"/>
        <v>44</v>
      </c>
      <c r="F18" s="121"/>
      <c r="G18" s="134"/>
      <c r="H18" s="121"/>
      <c r="I18" s="134"/>
      <c r="J18" s="121"/>
      <c r="K18" s="134"/>
      <c r="L18" s="121"/>
      <c r="M18" s="134"/>
      <c r="N18" s="123">
        <f t="shared" si="4"/>
        <v>0</v>
      </c>
      <c r="O18" s="121"/>
      <c r="P18" s="134"/>
      <c r="Q18" s="123">
        <f t="shared" si="5"/>
        <v>0</v>
      </c>
      <c r="R18" s="121">
        <f t="shared" si="8"/>
        <v>44</v>
      </c>
      <c r="S18" s="122">
        <f t="shared" si="8"/>
        <v>0</v>
      </c>
      <c r="T18" s="122"/>
      <c r="U18" s="122"/>
      <c r="V18" s="123">
        <f t="shared" si="6"/>
        <v>44</v>
      </c>
      <c r="W18" s="107">
        <f t="shared" si="2"/>
        <v>0</v>
      </c>
      <c r="X18" s="265"/>
    </row>
    <row r="19" spans="1:24" ht="24" customHeight="1">
      <c r="A19" s="100" t="s">
        <v>580</v>
      </c>
      <c r="B19" s="101" t="s">
        <v>131</v>
      </c>
      <c r="C19" s="102">
        <f>SUM(C20:C23)</f>
        <v>11618</v>
      </c>
      <c r="D19" s="102">
        <f>SUM(D20:D23)</f>
        <v>106</v>
      </c>
      <c r="E19" s="103">
        <f t="shared" si="3"/>
        <v>11724</v>
      </c>
      <c r="F19" s="102">
        <f>SUM(F20:F23)</f>
        <v>388</v>
      </c>
      <c r="G19" s="133"/>
      <c r="H19" s="102">
        <f>SUM(H20:H23)</f>
        <v>0</v>
      </c>
      <c r="I19" s="133"/>
      <c r="J19" s="102">
        <f>SUM(J20:J23)</f>
        <v>-8</v>
      </c>
      <c r="K19" s="133"/>
      <c r="L19" s="102">
        <f>SUM(L20:L23)</f>
        <v>3111</v>
      </c>
      <c r="M19" s="133"/>
      <c r="N19" s="103">
        <f t="shared" si="4"/>
        <v>3491</v>
      </c>
      <c r="O19" s="102">
        <f>SUM(O20:O23)</f>
        <v>0</v>
      </c>
      <c r="P19" s="133"/>
      <c r="Q19" s="103">
        <f t="shared" si="5"/>
        <v>3491</v>
      </c>
      <c r="R19" s="102">
        <f>SUM(R20:R23)</f>
        <v>15109</v>
      </c>
      <c r="S19" s="102">
        <f>SUM(S20:S23)</f>
        <v>106</v>
      </c>
      <c r="T19" s="102">
        <f>SUM(T20:T23)</f>
        <v>0</v>
      </c>
      <c r="U19" s="102">
        <f>SUM(U20:U23)</f>
        <v>106</v>
      </c>
      <c r="V19" s="103">
        <f t="shared" si="6"/>
        <v>15215</v>
      </c>
      <c r="W19" s="104">
        <f t="shared" si="2"/>
        <v>3491</v>
      </c>
      <c r="X19" s="264"/>
    </row>
    <row r="20" spans="1:24" ht="51" customHeight="1">
      <c r="A20" s="105">
        <v>2010301</v>
      </c>
      <c r="B20" s="106" t="s">
        <v>122</v>
      </c>
      <c r="C20" s="121">
        <v>6294</v>
      </c>
      <c r="D20" s="122">
        <v>0</v>
      </c>
      <c r="E20" s="123">
        <f t="shared" si="3"/>
        <v>6294</v>
      </c>
      <c r="F20" s="121">
        <v>387</v>
      </c>
      <c r="G20" s="134" t="s">
        <v>578</v>
      </c>
      <c r="H20" s="121"/>
      <c r="I20" s="134"/>
      <c r="J20" s="121"/>
      <c r="K20" s="134"/>
      <c r="L20" s="121"/>
      <c r="M20" s="134"/>
      <c r="N20" s="123">
        <f t="shared" si="4"/>
        <v>387</v>
      </c>
      <c r="O20" s="121"/>
      <c r="P20" s="134"/>
      <c r="Q20" s="123">
        <f t="shared" si="5"/>
        <v>387</v>
      </c>
      <c r="R20" s="121">
        <f t="shared" ref="R20:S23" si="9">C20+N20</f>
        <v>6681</v>
      </c>
      <c r="S20" s="122">
        <f t="shared" si="9"/>
        <v>0</v>
      </c>
      <c r="T20" s="122"/>
      <c r="U20" s="122"/>
      <c r="V20" s="123">
        <f t="shared" si="6"/>
        <v>6681</v>
      </c>
      <c r="W20" s="107">
        <f t="shared" si="2"/>
        <v>387</v>
      </c>
      <c r="X20" s="265" t="s">
        <v>880</v>
      </c>
    </row>
    <row r="21" spans="1:24" ht="24" customHeight="1">
      <c r="A21" s="105">
        <v>2010303</v>
      </c>
      <c r="B21" s="106" t="s">
        <v>132</v>
      </c>
      <c r="C21" s="121">
        <v>160</v>
      </c>
      <c r="D21" s="122">
        <v>0</v>
      </c>
      <c r="E21" s="123">
        <f t="shared" si="3"/>
        <v>160</v>
      </c>
      <c r="F21" s="121"/>
      <c r="G21" s="134"/>
      <c r="H21" s="121"/>
      <c r="I21" s="134"/>
      <c r="J21" s="121">
        <v>5</v>
      </c>
      <c r="K21" s="134" t="s">
        <v>581</v>
      </c>
      <c r="L21" s="121">
        <v>9</v>
      </c>
      <c r="M21" s="134" t="s">
        <v>582</v>
      </c>
      <c r="N21" s="123">
        <f t="shared" si="4"/>
        <v>14</v>
      </c>
      <c r="O21" s="121"/>
      <c r="P21" s="134"/>
      <c r="Q21" s="123">
        <f t="shared" si="5"/>
        <v>14</v>
      </c>
      <c r="R21" s="121">
        <f t="shared" si="9"/>
        <v>174</v>
      </c>
      <c r="S21" s="122">
        <f t="shared" si="9"/>
        <v>0</v>
      </c>
      <c r="T21" s="122"/>
      <c r="U21" s="122"/>
      <c r="V21" s="123">
        <f t="shared" si="6"/>
        <v>174</v>
      </c>
      <c r="W21" s="107">
        <f t="shared" si="2"/>
        <v>14</v>
      </c>
      <c r="X21" s="265" t="s">
        <v>881</v>
      </c>
    </row>
    <row r="22" spans="1:24" ht="24" customHeight="1">
      <c r="A22" s="105">
        <v>2010305</v>
      </c>
      <c r="B22" s="106" t="s">
        <v>133</v>
      </c>
      <c r="C22" s="121">
        <v>235</v>
      </c>
      <c r="D22" s="122">
        <v>0</v>
      </c>
      <c r="E22" s="123">
        <f t="shared" si="3"/>
        <v>235</v>
      </c>
      <c r="F22" s="121"/>
      <c r="G22" s="134"/>
      <c r="H22" s="121"/>
      <c r="I22" s="134"/>
      <c r="J22" s="121">
        <v>-5</v>
      </c>
      <c r="K22" s="134" t="s">
        <v>583</v>
      </c>
      <c r="L22" s="121"/>
      <c r="M22" s="134"/>
      <c r="N22" s="123">
        <f t="shared" si="4"/>
        <v>-5</v>
      </c>
      <c r="O22" s="121"/>
      <c r="P22" s="134"/>
      <c r="Q22" s="123">
        <f t="shared" si="5"/>
        <v>-5</v>
      </c>
      <c r="R22" s="121">
        <f t="shared" si="9"/>
        <v>230</v>
      </c>
      <c r="S22" s="122">
        <f t="shared" si="9"/>
        <v>0</v>
      </c>
      <c r="T22" s="122"/>
      <c r="U22" s="122"/>
      <c r="V22" s="123">
        <f t="shared" si="6"/>
        <v>230</v>
      </c>
      <c r="W22" s="107">
        <f t="shared" si="2"/>
        <v>-5</v>
      </c>
      <c r="X22" s="265" t="s">
        <v>492</v>
      </c>
    </row>
    <row r="23" spans="1:24" ht="174" customHeight="1">
      <c r="A23" s="105">
        <v>2010399</v>
      </c>
      <c r="B23" s="106" t="s">
        <v>134</v>
      </c>
      <c r="C23" s="121">
        <v>4929</v>
      </c>
      <c r="D23" s="122">
        <v>106</v>
      </c>
      <c r="E23" s="123">
        <f t="shared" si="3"/>
        <v>5035</v>
      </c>
      <c r="F23" s="121">
        <v>1</v>
      </c>
      <c r="G23" s="134" t="s">
        <v>578</v>
      </c>
      <c r="H23" s="121"/>
      <c r="I23" s="134"/>
      <c r="J23" s="121">
        <v>-8</v>
      </c>
      <c r="K23" s="134" t="s">
        <v>584</v>
      </c>
      <c r="L23" s="121">
        <v>3102</v>
      </c>
      <c r="M23" s="134" t="s">
        <v>865</v>
      </c>
      <c r="N23" s="123">
        <f t="shared" si="4"/>
        <v>3095</v>
      </c>
      <c r="O23" s="121"/>
      <c r="P23" s="134"/>
      <c r="Q23" s="123">
        <f t="shared" si="5"/>
        <v>3095</v>
      </c>
      <c r="R23" s="121">
        <f t="shared" si="9"/>
        <v>8024</v>
      </c>
      <c r="S23" s="122">
        <f t="shared" si="9"/>
        <v>106</v>
      </c>
      <c r="T23" s="122"/>
      <c r="U23" s="122">
        <v>106</v>
      </c>
      <c r="V23" s="123">
        <f t="shared" si="6"/>
        <v>8130</v>
      </c>
      <c r="W23" s="107">
        <f t="shared" si="2"/>
        <v>3095</v>
      </c>
      <c r="X23" s="265" t="s">
        <v>882</v>
      </c>
    </row>
    <row r="24" spans="1:24" ht="24" customHeight="1">
      <c r="A24" s="100" t="s">
        <v>585</v>
      </c>
      <c r="B24" s="101" t="s">
        <v>135</v>
      </c>
      <c r="C24" s="102">
        <f>SUM(C25:C27)</f>
        <v>638</v>
      </c>
      <c r="D24" s="102">
        <f>SUM(D25:D27)</f>
        <v>0</v>
      </c>
      <c r="E24" s="103">
        <f t="shared" si="3"/>
        <v>638</v>
      </c>
      <c r="F24" s="102">
        <f>SUM(F25:F27)</f>
        <v>52</v>
      </c>
      <c r="G24" s="133"/>
      <c r="H24" s="102">
        <f>SUM(H25:H27)</f>
        <v>0</v>
      </c>
      <c r="I24" s="133"/>
      <c r="J24" s="102">
        <f>SUM(J25:J27)</f>
        <v>-49</v>
      </c>
      <c r="K24" s="133"/>
      <c r="L24" s="102">
        <f>SUM(L25:L27)</f>
        <v>5</v>
      </c>
      <c r="M24" s="133"/>
      <c r="N24" s="103">
        <f t="shared" si="4"/>
        <v>8</v>
      </c>
      <c r="O24" s="102">
        <f>SUM(O25:O27)</f>
        <v>0</v>
      </c>
      <c r="P24" s="133"/>
      <c r="Q24" s="103">
        <f t="shared" si="5"/>
        <v>8</v>
      </c>
      <c r="R24" s="102">
        <f>SUM(R25:R27)</f>
        <v>646</v>
      </c>
      <c r="S24" s="102">
        <f>SUM(S25:S27)</f>
        <v>0</v>
      </c>
      <c r="T24" s="102">
        <f>SUM(T25:T27)</f>
        <v>0</v>
      </c>
      <c r="U24" s="102">
        <f>SUM(U25:U27)</f>
        <v>0</v>
      </c>
      <c r="V24" s="103">
        <f t="shared" si="6"/>
        <v>646</v>
      </c>
      <c r="W24" s="104">
        <f t="shared" si="2"/>
        <v>8</v>
      </c>
      <c r="X24" s="264"/>
    </row>
    <row r="25" spans="1:24" ht="24" customHeight="1">
      <c r="A25" s="105">
        <v>2010401</v>
      </c>
      <c r="B25" s="106" t="s">
        <v>122</v>
      </c>
      <c r="C25" s="121">
        <v>393</v>
      </c>
      <c r="D25" s="122">
        <v>0</v>
      </c>
      <c r="E25" s="123">
        <f t="shared" si="3"/>
        <v>393</v>
      </c>
      <c r="F25" s="121">
        <v>53</v>
      </c>
      <c r="G25" s="134" t="s">
        <v>578</v>
      </c>
      <c r="H25" s="121"/>
      <c r="I25" s="134"/>
      <c r="J25" s="121"/>
      <c r="K25" s="134"/>
      <c r="L25" s="121"/>
      <c r="M25" s="134"/>
      <c r="N25" s="123">
        <f t="shared" si="4"/>
        <v>53</v>
      </c>
      <c r="O25" s="121"/>
      <c r="P25" s="134"/>
      <c r="Q25" s="123">
        <f t="shared" si="5"/>
        <v>53</v>
      </c>
      <c r="R25" s="121">
        <f t="shared" ref="R25:S27" si="10">C25+N25</f>
        <v>446</v>
      </c>
      <c r="S25" s="122">
        <f t="shared" si="10"/>
        <v>0</v>
      </c>
      <c r="T25" s="122"/>
      <c r="U25" s="122"/>
      <c r="V25" s="123">
        <f t="shared" si="6"/>
        <v>446</v>
      </c>
      <c r="W25" s="107">
        <f t="shared" si="2"/>
        <v>53</v>
      </c>
      <c r="X25" s="265" t="s">
        <v>883</v>
      </c>
    </row>
    <row r="26" spans="1:24" ht="24" customHeight="1">
      <c r="A26" s="105">
        <v>2010408</v>
      </c>
      <c r="B26" s="106" t="s">
        <v>136</v>
      </c>
      <c r="C26" s="121">
        <v>0</v>
      </c>
      <c r="D26" s="122">
        <v>0</v>
      </c>
      <c r="E26" s="123">
        <f t="shared" si="3"/>
        <v>0</v>
      </c>
      <c r="F26" s="121"/>
      <c r="G26" s="134"/>
      <c r="H26" s="121"/>
      <c r="I26" s="134"/>
      <c r="J26" s="121"/>
      <c r="K26" s="134"/>
      <c r="L26" s="121"/>
      <c r="M26" s="134"/>
      <c r="N26" s="123">
        <f t="shared" si="4"/>
        <v>0</v>
      </c>
      <c r="O26" s="121"/>
      <c r="P26" s="134"/>
      <c r="Q26" s="123">
        <f t="shared" si="5"/>
        <v>0</v>
      </c>
      <c r="R26" s="121">
        <f t="shared" si="10"/>
        <v>0</v>
      </c>
      <c r="S26" s="122">
        <f t="shared" si="10"/>
        <v>0</v>
      </c>
      <c r="T26" s="122"/>
      <c r="U26" s="122"/>
      <c r="V26" s="123">
        <f t="shared" si="6"/>
        <v>0</v>
      </c>
      <c r="W26" s="107">
        <f t="shared" si="2"/>
        <v>0</v>
      </c>
      <c r="X26" s="265"/>
    </row>
    <row r="27" spans="1:24" ht="38.25" customHeight="1">
      <c r="A27" s="105">
        <v>2010499</v>
      </c>
      <c r="B27" s="106" t="s">
        <v>137</v>
      </c>
      <c r="C27" s="121">
        <v>245</v>
      </c>
      <c r="D27" s="122">
        <v>0</v>
      </c>
      <c r="E27" s="123">
        <f t="shared" si="3"/>
        <v>245</v>
      </c>
      <c r="F27" s="121">
        <v>-1</v>
      </c>
      <c r="G27" s="134" t="s">
        <v>578</v>
      </c>
      <c r="H27" s="121"/>
      <c r="I27" s="134"/>
      <c r="J27" s="249">
        <v>-49</v>
      </c>
      <c r="K27" s="250" t="s">
        <v>586</v>
      </c>
      <c r="L27" s="121">
        <v>5</v>
      </c>
      <c r="M27" s="134" t="s">
        <v>587</v>
      </c>
      <c r="N27" s="123">
        <f t="shared" si="4"/>
        <v>-45</v>
      </c>
      <c r="O27" s="121"/>
      <c r="P27" s="134"/>
      <c r="Q27" s="123">
        <f t="shared" si="5"/>
        <v>-45</v>
      </c>
      <c r="R27" s="121">
        <f t="shared" si="10"/>
        <v>200</v>
      </c>
      <c r="S27" s="122">
        <f t="shared" si="10"/>
        <v>0</v>
      </c>
      <c r="T27" s="122"/>
      <c r="U27" s="122"/>
      <c r="V27" s="123">
        <f t="shared" si="6"/>
        <v>200</v>
      </c>
      <c r="W27" s="107">
        <f t="shared" si="2"/>
        <v>-45</v>
      </c>
      <c r="X27" s="265" t="s">
        <v>493</v>
      </c>
    </row>
    <row r="28" spans="1:24" ht="24" customHeight="1">
      <c r="A28" s="100" t="s">
        <v>588</v>
      </c>
      <c r="B28" s="101" t="s">
        <v>138</v>
      </c>
      <c r="C28" s="102">
        <f>SUM(C29:C33)</f>
        <v>251</v>
      </c>
      <c r="D28" s="102">
        <f>SUM(D29:D33)</f>
        <v>5</v>
      </c>
      <c r="E28" s="103">
        <f t="shared" si="3"/>
        <v>256</v>
      </c>
      <c r="F28" s="102">
        <f>SUM(F29:F33)</f>
        <v>22</v>
      </c>
      <c r="G28" s="133"/>
      <c r="H28" s="102">
        <f>SUM(H29:H33)</f>
        <v>0</v>
      </c>
      <c r="I28" s="133"/>
      <c r="J28" s="102">
        <f>SUM(J29:J33)</f>
        <v>0</v>
      </c>
      <c r="K28" s="133"/>
      <c r="L28" s="102">
        <f>SUM(L29:L33)</f>
        <v>0</v>
      </c>
      <c r="M28" s="133"/>
      <c r="N28" s="103">
        <f t="shared" si="4"/>
        <v>22</v>
      </c>
      <c r="O28" s="102">
        <f>SUM(O29:O33)</f>
        <v>0</v>
      </c>
      <c r="P28" s="133"/>
      <c r="Q28" s="103">
        <f t="shared" si="5"/>
        <v>22</v>
      </c>
      <c r="R28" s="102">
        <f>SUM(R29:R33)</f>
        <v>273</v>
      </c>
      <c r="S28" s="102">
        <f>SUM(S29:S33)</f>
        <v>5</v>
      </c>
      <c r="T28" s="102">
        <f>SUM(T29:T33)</f>
        <v>0</v>
      </c>
      <c r="U28" s="102">
        <f>SUM(U29:U33)</f>
        <v>5</v>
      </c>
      <c r="V28" s="103">
        <f t="shared" si="6"/>
        <v>278</v>
      </c>
      <c r="W28" s="104">
        <f t="shared" si="2"/>
        <v>22</v>
      </c>
      <c r="X28" s="264"/>
    </row>
    <row r="29" spans="1:24" ht="24" customHeight="1">
      <c r="A29" s="105">
        <v>2010501</v>
      </c>
      <c r="B29" s="106" t="s">
        <v>122</v>
      </c>
      <c r="C29" s="122">
        <v>188</v>
      </c>
      <c r="D29" s="122">
        <v>0</v>
      </c>
      <c r="E29" s="123">
        <f t="shared" si="3"/>
        <v>188</v>
      </c>
      <c r="F29" s="122">
        <v>22</v>
      </c>
      <c r="G29" s="134" t="s">
        <v>578</v>
      </c>
      <c r="H29" s="122"/>
      <c r="I29" s="134"/>
      <c r="J29" s="122"/>
      <c r="K29" s="134"/>
      <c r="L29" s="122"/>
      <c r="M29" s="134"/>
      <c r="N29" s="123">
        <f t="shared" si="4"/>
        <v>22</v>
      </c>
      <c r="O29" s="122"/>
      <c r="P29" s="134"/>
      <c r="Q29" s="123">
        <f t="shared" si="5"/>
        <v>22</v>
      </c>
      <c r="R29" s="121">
        <f t="shared" ref="R29:S33" si="11">C29+N29</f>
        <v>210</v>
      </c>
      <c r="S29" s="122">
        <f t="shared" si="11"/>
        <v>0</v>
      </c>
      <c r="T29" s="122"/>
      <c r="U29" s="122"/>
      <c r="V29" s="123">
        <f t="shared" si="6"/>
        <v>210</v>
      </c>
      <c r="W29" s="107">
        <f t="shared" si="2"/>
        <v>22</v>
      </c>
      <c r="X29" s="265" t="s">
        <v>884</v>
      </c>
    </row>
    <row r="30" spans="1:24" ht="24" customHeight="1">
      <c r="A30" s="105">
        <v>2010505</v>
      </c>
      <c r="B30" s="106" t="s">
        <v>139</v>
      </c>
      <c r="C30" s="122">
        <v>20</v>
      </c>
      <c r="D30" s="122">
        <v>0</v>
      </c>
      <c r="E30" s="123">
        <f t="shared" si="3"/>
        <v>20</v>
      </c>
      <c r="F30" s="122"/>
      <c r="G30" s="134"/>
      <c r="H30" s="122"/>
      <c r="I30" s="134"/>
      <c r="J30" s="122"/>
      <c r="K30" s="134"/>
      <c r="L30" s="122"/>
      <c r="M30" s="134"/>
      <c r="N30" s="123">
        <f t="shared" si="4"/>
        <v>0</v>
      </c>
      <c r="O30" s="122"/>
      <c r="P30" s="134"/>
      <c r="Q30" s="123">
        <f t="shared" si="5"/>
        <v>0</v>
      </c>
      <c r="R30" s="121">
        <f t="shared" si="11"/>
        <v>20</v>
      </c>
      <c r="S30" s="122">
        <f t="shared" si="11"/>
        <v>0</v>
      </c>
      <c r="T30" s="122"/>
      <c r="U30" s="122"/>
      <c r="V30" s="123">
        <f t="shared" si="6"/>
        <v>20</v>
      </c>
      <c r="W30" s="107">
        <f t="shared" si="2"/>
        <v>0</v>
      </c>
      <c r="X30" s="265"/>
    </row>
    <row r="31" spans="1:24" ht="24" customHeight="1">
      <c r="A31" s="105">
        <v>2010506</v>
      </c>
      <c r="B31" s="106" t="s">
        <v>140</v>
      </c>
      <c r="C31" s="122">
        <v>8</v>
      </c>
      <c r="D31" s="122">
        <v>5</v>
      </c>
      <c r="E31" s="123">
        <f t="shared" si="3"/>
        <v>13</v>
      </c>
      <c r="F31" s="122"/>
      <c r="G31" s="134"/>
      <c r="H31" s="122"/>
      <c r="I31" s="134"/>
      <c r="J31" s="122"/>
      <c r="K31" s="134"/>
      <c r="L31" s="122"/>
      <c r="M31" s="134"/>
      <c r="N31" s="123">
        <f t="shared" si="4"/>
        <v>0</v>
      </c>
      <c r="O31" s="122"/>
      <c r="P31" s="134"/>
      <c r="Q31" s="123">
        <f t="shared" si="5"/>
        <v>0</v>
      </c>
      <c r="R31" s="121">
        <f t="shared" si="11"/>
        <v>8</v>
      </c>
      <c r="S31" s="122">
        <f t="shared" si="11"/>
        <v>5</v>
      </c>
      <c r="T31" s="122"/>
      <c r="U31" s="122">
        <v>5</v>
      </c>
      <c r="V31" s="123">
        <f t="shared" si="6"/>
        <v>13</v>
      </c>
      <c r="W31" s="107">
        <f t="shared" si="2"/>
        <v>0</v>
      </c>
      <c r="X31" s="265"/>
    </row>
    <row r="32" spans="1:24" ht="24" customHeight="1">
      <c r="A32" s="105">
        <v>2010507</v>
      </c>
      <c r="B32" s="106" t="s">
        <v>141</v>
      </c>
      <c r="C32" s="122">
        <v>30</v>
      </c>
      <c r="D32" s="122">
        <v>0</v>
      </c>
      <c r="E32" s="123">
        <f t="shared" si="3"/>
        <v>30</v>
      </c>
      <c r="F32" s="122"/>
      <c r="G32" s="134"/>
      <c r="H32" s="122"/>
      <c r="I32" s="134"/>
      <c r="J32" s="122"/>
      <c r="K32" s="134"/>
      <c r="L32" s="122"/>
      <c r="M32" s="134"/>
      <c r="N32" s="123">
        <f t="shared" si="4"/>
        <v>0</v>
      </c>
      <c r="O32" s="122"/>
      <c r="P32" s="134"/>
      <c r="Q32" s="123">
        <f t="shared" si="5"/>
        <v>0</v>
      </c>
      <c r="R32" s="121">
        <f t="shared" si="11"/>
        <v>30</v>
      </c>
      <c r="S32" s="122">
        <f t="shared" si="11"/>
        <v>0</v>
      </c>
      <c r="T32" s="122"/>
      <c r="U32" s="122"/>
      <c r="V32" s="123">
        <f t="shared" si="6"/>
        <v>30</v>
      </c>
      <c r="W32" s="107">
        <f t="shared" si="2"/>
        <v>0</v>
      </c>
      <c r="X32" s="265"/>
    </row>
    <row r="33" spans="1:24" ht="24" customHeight="1">
      <c r="A33" s="105">
        <v>2010508</v>
      </c>
      <c r="B33" s="106" t="s">
        <v>142</v>
      </c>
      <c r="C33" s="122">
        <v>5</v>
      </c>
      <c r="D33" s="122">
        <v>0</v>
      </c>
      <c r="E33" s="123">
        <f t="shared" si="3"/>
        <v>5</v>
      </c>
      <c r="F33" s="122"/>
      <c r="G33" s="134"/>
      <c r="H33" s="122"/>
      <c r="I33" s="134"/>
      <c r="J33" s="122"/>
      <c r="K33" s="134"/>
      <c r="L33" s="122"/>
      <c r="M33" s="134"/>
      <c r="N33" s="123">
        <f t="shared" si="4"/>
        <v>0</v>
      </c>
      <c r="O33" s="122"/>
      <c r="P33" s="134"/>
      <c r="Q33" s="123">
        <f t="shared" si="5"/>
        <v>0</v>
      </c>
      <c r="R33" s="121">
        <f t="shared" si="11"/>
        <v>5</v>
      </c>
      <c r="S33" s="122">
        <f t="shared" si="11"/>
        <v>0</v>
      </c>
      <c r="T33" s="122"/>
      <c r="U33" s="122"/>
      <c r="V33" s="123">
        <f t="shared" si="6"/>
        <v>5</v>
      </c>
      <c r="W33" s="107">
        <f t="shared" si="2"/>
        <v>0</v>
      </c>
      <c r="X33" s="265"/>
    </row>
    <row r="34" spans="1:24" ht="24" customHeight="1">
      <c r="A34" s="100" t="s">
        <v>589</v>
      </c>
      <c r="B34" s="101" t="s">
        <v>143</v>
      </c>
      <c r="C34" s="102">
        <f>SUM(C35:C39)</f>
        <v>1502</v>
      </c>
      <c r="D34" s="102">
        <f>SUM(D35:D39)</f>
        <v>25</v>
      </c>
      <c r="E34" s="103">
        <f t="shared" si="3"/>
        <v>1527</v>
      </c>
      <c r="F34" s="102">
        <f>SUM(F35:F39)</f>
        <v>-1</v>
      </c>
      <c r="G34" s="133"/>
      <c r="H34" s="102">
        <f>SUM(H35:H39)</f>
        <v>0</v>
      </c>
      <c r="I34" s="133"/>
      <c r="J34" s="102">
        <f>SUM(J35:J39)</f>
        <v>0</v>
      </c>
      <c r="K34" s="133"/>
      <c r="L34" s="102">
        <f>SUM(L35:L39)</f>
        <v>109</v>
      </c>
      <c r="M34" s="133"/>
      <c r="N34" s="103">
        <f t="shared" si="4"/>
        <v>108</v>
      </c>
      <c r="O34" s="102">
        <f>SUM(O35:O39)</f>
        <v>0</v>
      </c>
      <c r="P34" s="133"/>
      <c r="Q34" s="103">
        <f t="shared" si="5"/>
        <v>108</v>
      </c>
      <c r="R34" s="102">
        <f>SUM(R35:R39)</f>
        <v>1610</v>
      </c>
      <c r="S34" s="102">
        <f>SUM(S35:S39)</f>
        <v>25</v>
      </c>
      <c r="T34" s="102">
        <f>SUM(T35:T39)</f>
        <v>0</v>
      </c>
      <c r="U34" s="102">
        <f>SUM(U35:U39)</f>
        <v>25</v>
      </c>
      <c r="V34" s="103">
        <f t="shared" si="6"/>
        <v>1635</v>
      </c>
      <c r="W34" s="104">
        <f t="shared" si="2"/>
        <v>108</v>
      </c>
      <c r="X34" s="264"/>
    </row>
    <row r="35" spans="1:24" ht="24" customHeight="1">
      <c r="A35" s="105">
        <v>2010601</v>
      </c>
      <c r="B35" s="106" t="s">
        <v>122</v>
      </c>
      <c r="C35" s="122">
        <v>672</v>
      </c>
      <c r="D35" s="122">
        <v>0</v>
      </c>
      <c r="E35" s="123">
        <f t="shared" si="3"/>
        <v>672</v>
      </c>
      <c r="F35" s="122">
        <v>-1</v>
      </c>
      <c r="G35" s="134" t="s">
        <v>578</v>
      </c>
      <c r="H35" s="122"/>
      <c r="I35" s="134"/>
      <c r="J35" s="122"/>
      <c r="K35" s="134"/>
      <c r="L35" s="122"/>
      <c r="M35" s="134"/>
      <c r="N35" s="123">
        <f t="shared" si="4"/>
        <v>-1</v>
      </c>
      <c r="O35" s="122"/>
      <c r="P35" s="134"/>
      <c r="Q35" s="123">
        <f t="shared" si="5"/>
        <v>-1</v>
      </c>
      <c r="R35" s="121">
        <f t="shared" ref="R35:S39" si="12">C35+N35</f>
        <v>671</v>
      </c>
      <c r="S35" s="122">
        <f t="shared" si="12"/>
        <v>0</v>
      </c>
      <c r="T35" s="122"/>
      <c r="U35" s="122"/>
      <c r="V35" s="123">
        <f t="shared" si="6"/>
        <v>671</v>
      </c>
      <c r="W35" s="107">
        <f t="shared" si="2"/>
        <v>-1</v>
      </c>
      <c r="X35" s="265" t="s">
        <v>885</v>
      </c>
    </row>
    <row r="36" spans="1:24" ht="24" customHeight="1">
      <c r="A36" s="105">
        <v>2010605</v>
      </c>
      <c r="B36" s="106" t="s">
        <v>144</v>
      </c>
      <c r="C36" s="122">
        <v>0</v>
      </c>
      <c r="D36" s="122">
        <v>0</v>
      </c>
      <c r="E36" s="123">
        <f t="shared" si="3"/>
        <v>0</v>
      </c>
      <c r="F36" s="122"/>
      <c r="G36" s="134"/>
      <c r="H36" s="122"/>
      <c r="I36" s="134"/>
      <c r="J36" s="122"/>
      <c r="K36" s="134"/>
      <c r="L36" s="122"/>
      <c r="M36" s="134"/>
      <c r="N36" s="123">
        <f t="shared" si="4"/>
        <v>0</v>
      </c>
      <c r="O36" s="122"/>
      <c r="P36" s="134"/>
      <c r="Q36" s="123">
        <f t="shared" si="5"/>
        <v>0</v>
      </c>
      <c r="R36" s="121">
        <f t="shared" si="12"/>
        <v>0</v>
      </c>
      <c r="S36" s="122">
        <f t="shared" si="12"/>
        <v>0</v>
      </c>
      <c r="T36" s="122"/>
      <c r="U36" s="122"/>
      <c r="V36" s="123">
        <f t="shared" si="6"/>
        <v>0</v>
      </c>
      <c r="W36" s="107">
        <f t="shared" si="2"/>
        <v>0</v>
      </c>
      <c r="X36" s="265"/>
    </row>
    <row r="37" spans="1:24" ht="24" customHeight="1">
      <c r="A37" s="105">
        <v>2010607</v>
      </c>
      <c r="B37" s="106" t="s">
        <v>145</v>
      </c>
      <c r="C37" s="122">
        <v>200</v>
      </c>
      <c r="D37" s="122">
        <v>0</v>
      </c>
      <c r="E37" s="123">
        <f t="shared" si="3"/>
        <v>200</v>
      </c>
      <c r="F37" s="122"/>
      <c r="G37" s="134"/>
      <c r="H37" s="122"/>
      <c r="I37" s="134"/>
      <c r="J37" s="122"/>
      <c r="K37" s="134"/>
      <c r="L37" s="122"/>
      <c r="M37" s="134"/>
      <c r="N37" s="123">
        <f t="shared" si="4"/>
        <v>0</v>
      </c>
      <c r="O37" s="122"/>
      <c r="P37" s="134"/>
      <c r="Q37" s="123">
        <f t="shared" si="5"/>
        <v>0</v>
      </c>
      <c r="R37" s="121">
        <f t="shared" si="12"/>
        <v>200</v>
      </c>
      <c r="S37" s="122">
        <f t="shared" si="12"/>
        <v>0</v>
      </c>
      <c r="T37" s="122"/>
      <c r="U37" s="122"/>
      <c r="V37" s="123">
        <f t="shared" si="6"/>
        <v>200</v>
      </c>
      <c r="W37" s="107">
        <f t="shared" si="2"/>
        <v>0</v>
      </c>
      <c r="X37" s="265"/>
    </row>
    <row r="38" spans="1:24" ht="63.6" customHeight="1">
      <c r="A38" s="105">
        <v>2010608</v>
      </c>
      <c r="B38" s="106" t="s">
        <v>146</v>
      </c>
      <c r="C38" s="122">
        <v>450</v>
      </c>
      <c r="D38" s="122">
        <v>0</v>
      </c>
      <c r="E38" s="123">
        <f t="shared" si="3"/>
        <v>450</v>
      </c>
      <c r="F38" s="122"/>
      <c r="G38" s="134"/>
      <c r="H38" s="122"/>
      <c r="I38" s="134"/>
      <c r="J38" s="122"/>
      <c r="K38" s="134"/>
      <c r="L38" s="122">
        <v>109</v>
      </c>
      <c r="M38" s="251" t="s">
        <v>858</v>
      </c>
      <c r="N38" s="123">
        <f t="shared" si="4"/>
        <v>109</v>
      </c>
      <c r="O38" s="122"/>
      <c r="P38" s="134"/>
      <c r="Q38" s="123">
        <f t="shared" si="5"/>
        <v>109</v>
      </c>
      <c r="R38" s="121">
        <f t="shared" si="12"/>
        <v>559</v>
      </c>
      <c r="S38" s="122">
        <f t="shared" si="12"/>
        <v>0</v>
      </c>
      <c r="T38" s="122"/>
      <c r="U38" s="122"/>
      <c r="V38" s="123">
        <f t="shared" si="6"/>
        <v>559</v>
      </c>
      <c r="W38" s="107">
        <f t="shared" si="2"/>
        <v>109</v>
      </c>
      <c r="X38" s="265" t="s">
        <v>886</v>
      </c>
    </row>
    <row r="39" spans="1:24" ht="24" customHeight="1">
      <c r="A39" s="105">
        <v>2010699</v>
      </c>
      <c r="B39" s="106" t="s">
        <v>147</v>
      </c>
      <c r="C39" s="122">
        <v>180</v>
      </c>
      <c r="D39" s="122">
        <v>25</v>
      </c>
      <c r="E39" s="123">
        <f t="shared" ref="E39:E70" si="13">SUM(C39:D39)</f>
        <v>205</v>
      </c>
      <c r="F39" s="122"/>
      <c r="G39" s="134"/>
      <c r="H39" s="122"/>
      <c r="I39" s="134"/>
      <c r="J39" s="122"/>
      <c r="K39" s="134"/>
      <c r="L39" s="122"/>
      <c r="M39" s="134"/>
      <c r="N39" s="123">
        <f t="shared" si="4"/>
        <v>0</v>
      </c>
      <c r="O39" s="122"/>
      <c r="P39" s="134"/>
      <c r="Q39" s="123">
        <f t="shared" si="5"/>
        <v>0</v>
      </c>
      <c r="R39" s="121">
        <f t="shared" si="12"/>
        <v>180</v>
      </c>
      <c r="S39" s="122">
        <f t="shared" si="12"/>
        <v>25</v>
      </c>
      <c r="T39" s="122"/>
      <c r="U39" s="122">
        <v>25</v>
      </c>
      <c r="V39" s="123">
        <f t="shared" si="6"/>
        <v>205</v>
      </c>
      <c r="W39" s="107">
        <f t="shared" si="2"/>
        <v>0</v>
      </c>
      <c r="X39" s="265"/>
    </row>
    <row r="40" spans="1:24" ht="24" customHeight="1">
      <c r="A40" s="100" t="s">
        <v>590</v>
      </c>
      <c r="B40" s="101" t="s">
        <v>148</v>
      </c>
      <c r="C40" s="102">
        <f>SUM(C41)</f>
        <v>1400</v>
      </c>
      <c r="D40" s="102">
        <f>SUM(D41)</f>
        <v>0</v>
      </c>
      <c r="E40" s="103">
        <f t="shared" si="13"/>
        <v>1400</v>
      </c>
      <c r="F40" s="102">
        <f>SUM(F41)</f>
        <v>0</v>
      </c>
      <c r="G40" s="133"/>
      <c r="H40" s="102">
        <f>SUM(H41)</f>
        <v>0</v>
      </c>
      <c r="I40" s="133"/>
      <c r="J40" s="102">
        <f>SUM(J41)</f>
        <v>0</v>
      </c>
      <c r="K40" s="133"/>
      <c r="L40" s="102">
        <f>SUM(L41)</f>
        <v>820</v>
      </c>
      <c r="M40" s="133"/>
      <c r="N40" s="103">
        <f t="shared" si="4"/>
        <v>820</v>
      </c>
      <c r="O40" s="102">
        <f>SUM(O41)</f>
        <v>0</v>
      </c>
      <c r="P40" s="133"/>
      <c r="Q40" s="103">
        <f t="shared" si="5"/>
        <v>820</v>
      </c>
      <c r="R40" s="102">
        <f>SUM(R41)</f>
        <v>2220</v>
      </c>
      <c r="S40" s="102">
        <f>SUM(S41)</f>
        <v>0</v>
      </c>
      <c r="T40" s="102">
        <f>SUM(T41)</f>
        <v>0</v>
      </c>
      <c r="U40" s="102">
        <f>SUM(U41)</f>
        <v>0</v>
      </c>
      <c r="V40" s="103">
        <f t="shared" si="6"/>
        <v>2220</v>
      </c>
      <c r="W40" s="104">
        <f t="shared" si="2"/>
        <v>820</v>
      </c>
      <c r="X40" s="264"/>
    </row>
    <row r="41" spans="1:24" ht="24" customHeight="1">
      <c r="A41" s="105">
        <v>2010799</v>
      </c>
      <c r="B41" s="106" t="s">
        <v>149</v>
      </c>
      <c r="C41" s="122">
        <v>1400</v>
      </c>
      <c r="D41" s="122">
        <v>0</v>
      </c>
      <c r="E41" s="123">
        <f t="shared" si="13"/>
        <v>1400</v>
      </c>
      <c r="F41" s="122"/>
      <c r="G41" s="134"/>
      <c r="H41" s="122"/>
      <c r="I41" s="134"/>
      <c r="J41" s="122"/>
      <c r="K41" s="134"/>
      <c r="L41" s="122">
        <v>820</v>
      </c>
      <c r="M41" s="134" t="s">
        <v>844</v>
      </c>
      <c r="N41" s="123">
        <f t="shared" si="4"/>
        <v>820</v>
      </c>
      <c r="O41" s="122"/>
      <c r="P41" s="134"/>
      <c r="Q41" s="123">
        <f t="shared" si="5"/>
        <v>820</v>
      </c>
      <c r="R41" s="121">
        <f>C41+N41</f>
        <v>2220</v>
      </c>
      <c r="S41" s="122">
        <f>D41+O41</f>
        <v>0</v>
      </c>
      <c r="T41" s="122"/>
      <c r="U41" s="122"/>
      <c r="V41" s="123">
        <f t="shared" si="6"/>
        <v>2220</v>
      </c>
      <c r="W41" s="107">
        <f t="shared" si="2"/>
        <v>820</v>
      </c>
      <c r="X41" s="265" t="s">
        <v>887</v>
      </c>
    </row>
    <row r="42" spans="1:24" ht="24" customHeight="1">
      <c r="A42" s="100" t="s">
        <v>591</v>
      </c>
      <c r="B42" s="101" t="s">
        <v>150</v>
      </c>
      <c r="C42" s="102">
        <f>SUM(C43:C45)</f>
        <v>352</v>
      </c>
      <c r="D42" s="102">
        <f>SUM(D43:D45)</f>
        <v>0</v>
      </c>
      <c r="E42" s="103">
        <f t="shared" si="13"/>
        <v>352</v>
      </c>
      <c r="F42" s="102">
        <f>SUM(F43:F45)</f>
        <v>19</v>
      </c>
      <c r="G42" s="133"/>
      <c r="H42" s="102">
        <f>SUM(H43:H45)</f>
        <v>0</v>
      </c>
      <c r="I42" s="133"/>
      <c r="J42" s="102">
        <f>SUM(J43:J45)</f>
        <v>-35</v>
      </c>
      <c r="K42" s="133"/>
      <c r="L42" s="102">
        <f>SUM(L43:L45)</f>
        <v>0</v>
      </c>
      <c r="M42" s="133"/>
      <c r="N42" s="103">
        <f t="shared" si="4"/>
        <v>-16</v>
      </c>
      <c r="O42" s="102">
        <f>SUM(O43:O45)</f>
        <v>0</v>
      </c>
      <c r="P42" s="133"/>
      <c r="Q42" s="103">
        <f t="shared" si="5"/>
        <v>-16</v>
      </c>
      <c r="R42" s="102">
        <f>SUM(R43:R45)</f>
        <v>336</v>
      </c>
      <c r="S42" s="102">
        <f>SUM(S43:S45)</f>
        <v>0</v>
      </c>
      <c r="T42" s="102">
        <f>SUM(T43:T45)</f>
        <v>0</v>
      </c>
      <c r="U42" s="102">
        <f>SUM(U43:U45)</f>
        <v>0</v>
      </c>
      <c r="V42" s="103">
        <f t="shared" si="6"/>
        <v>336</v>
      </c>
      <c r="W42" s="104">
        <f t="shared" si="2"/>
        <v>-16</v>
      </c>
      <c r="X42" s="264"/>
    </row>
    <row r="43" spans="1:24" ht="24" customHeight="1">
      <c r="A43" s="105">
        <v>2010801</v>
      </c>
      <c r="B43" s="106" t="s">
        <v>122</v>
      </c>
      <c r="C43" s="122">
        <v>243</v>
      </c>
      <c r="D43" s="122">
        <v>0</v>
      </c>
      <c r="E43" s="123">
        <f t="shared" si="13"/>
        <v>243</v>
      </c>
      <c r="F43" s="122">
        <v>19</v>
      </c>
      <c r="G43" s="134" t="s">
        <v>578</v>
      </c>
      <c r="H43" s="122"/>
      <c r="I43" s="134"/>
      <c r="J43" s="122"/>
      <c r="K43" s="134"/>
      <c r="L43" s="122"/>
      <c r="M43" s="134"/>
      <c r="N43" s="123">
        <f t="shared" si="4"/>
        <v>19</v>
      </c>
      <c r="O43" s="122"/>
      <c r="P43" s="134"/>
      <c r="Q43" s="123">
        <f t="shared" si="5"/>
        <v>19</v>
      </c>
      <c r="R43" s="121">
        <f t="shared" ref="R43:S45" si="14">C43+N43</f>
        <v>262</v>
      </c>
      <c r="S43" s="122">
        <f t="shared" si="14"/>
        <v>0</v>
      </c>
      <c r="T43" s="122"/>
      <c r="U43" s="122"/>
      <c r="V43" s="123">
        <f t="shared" si="6"/>
        <v>262</v>
      </c>
      <c r="W43" s="107">
        <f t="shared" si="2"/>
        <v>19</v>
      </c>
      <c r="X43" s="265" t="s">
        <v>888</v>
      </c>
    </row>
    <row r="44" spans="1:24" ht="24" customHeight="1">
      <c r="A44" s="105">
        <v>2010804</v>
      </c>
      <c r="B44" s="106" t="s">
        <v>151</v>
      </c>
      <c r="C44" s="122">
        <v>59</v>
      </c>
      <c r="D44" s="122">
        <v>0</v>
      </c>
      <c r="E44" s="123">
        <f t="shared" si="13"/>
        <v>59</v>
      </c>
      <c r="F44" s="122"/>
      <c r="G44" s="134"/>
      <c r="H44" s="122"/>
      <c r="I44" s="134"/>
      <c r="J44" s="122">
        <v>-22</v>
      </c>
      <c r="K44" s="134" t="s">
        <v>592</v>
      </c>
      <c r="L44" s="122"/>
      <c r="M44" s="134"/>
      <c r="N44" s="123">
        <f t="shared" si="4"/>
        <v>-22</v>
      </c>
      <c r="O44" s="122"/>
      <c r="P44" s="134"/>
      <c r="Q44" s="123">
        <f t="shared" si="5"/>
        <v>-22</v>
      </c>
      <c r="R44" s="121">
        <f t="shared" si="14"/>
        <v>37</v>
      </c>
      <c r="S44" s="122">
        <f t="shared" si="14"/>
        <v>0</v>
      </c>
      <c r="T44" s="122"/>
      <c r="U44" s="122"/>
      <c r="V44" s="123">
        <f t="shared" si="6"/>
        <v>37</v>
      </c>
      <c r="W44" s="107">
        <f t="shared" si="2"/>
        <v>-22</v>
      </c>
      <c r="X44" s="265" t="s">
        <v>889</v>
      </c>
    </row>
    <row r="45" spans="1:24" ht="45" customHeight="1">
      <c r="A45" s="105">
        <v>2010805</v>
      </c>
      <c r="B45" s="106" t="s">
        <v>152</v>
      </c>
      <c r="C45" s="122">
        <v>50</v>
      </c>
      <c r="D45" s="122">
        <v>0</v>
      </c>
      <c r="E45" s="123">
        <f t="shared" si="13"/>
        <v>50</v>
      </c>
      <c r="F45" s="122"/>
      <c r="G45" s="134"/>
      <c r="H45" s="122"/>
      <c r="I45" s="134"/>
      <c r="J45" s="122">
        <v>-13</v>
      </c>
      <c r="K45" s="250" t="s">
        <v>593</v>
      </c>
      <c r="L45" s="122"/>
      <c r="M45" s="134"/>
      <c r="N45" s="123">
        <f t="shared" si="4"/>
        <v>-13</v>
      </c>
      <c r="O45" s="122"/>
      <c r="P45" s="134"/>
      <c r="Q45" s="123">
        <f t="shared" si="5"/>
        <v>-13</v>
      </c>
      <c r="R45" s="121">
        <f t="shared" si="14"/>
        <v>37</v>
      </c>
      <c r="S45" s="122">
        <f t="shared" si="14"/>
        <v>0</v>
      </c>
      <c r="T45" s="122"/>
      <c r="U45" s="122"/>
      <c r="V45" s="123">
        <f t="shared" si="6"/>
        <v>37</v>
      </c>
      <c r="W45" s="107">
        <f t="shared" si="2"/>
        <v>-13</v>
      </c>
      <c r="X45" s="265" t="s">
        <v>890</v>
      </c>
    </row>
    <row r="46" spans="1:24" ht="24" customHeight="1">
      <c r="A46" s="100" t="s">
        <v>594</v>
      </c>
      <c r="B46" s="101" t="s">
        <v>153</v>
      </c>
      <c r="C46" s="102">
        <f>SUM(C47:C48)</f>
        <v>883</v>
      </c>
      <c r="D46" s="102">
        <f>SUM(D47:D48)</f>
        <v>6</v>
      </c>
      <c r="E46" s="103">
        <f t="shared" si="13"/>
        <v>889</v>
      </c>
      <c r="F46" s="102">
        <f>SUM(F47:F48)</f>
        <v>138</v>
      </c>
      <c r="G46" s="133"/>
      <c r="H46" s="102">
        <f>SUM(H47:H48)</f>
        <v>0</v>
      </c>
      <c r="I46" s="133"/>
      <c r="J46" s="102">
        <f>SUM(J47:J48)</f>
        <v>0</v>
      </c>
      <c r="K46" s="133"/>
      <c r="L46" s="102">
        <f>SUM(L47:L48)</f>
        <v>77</v>
      </c>
      <c r="M46" s="133"/>
      <c r="N46" s="103">
        <f t="shared" si="4"/>
        <v>215</v>
      </c>
      <c r="O46" s="102">
        <f>SUM(O47:O48)</f>
        <v>0</v>
      </c>
      <c r="P46" s="133"/>
      <c r="Q46" s="103">
        <f t="shared" si="5"/>
        <v>215</v>
      </c>
      <c r="R46" s="102">
        <f>SUM(R47:R48)</f>
        <v>1098</v>
      </c>
      <c r="S46" s="102">
        <f>SUM(S47:S48)</f>
        <v>6</v>
      </c>
      <c r="T46" s="102">
        <f>SUM(T47:T48)</f>
        <v>0</v>
      </c>
      <c r="U46" s="102">
        <f>SUM(U47:U48)</f>
        <v>6</v>
      </c>
      <c r="V46" s="103">
        <f t="shared" si="6"/>
        <v>1104</v>
      </c>
      <c r="W46" s="104">
        <f t="shared" si="2"/>
        <v>215</v>
      </c>
      <c r="X46" s="264"/>
    </row>
    <row r="47" spans="1:24" ht="24" customHeight="1">
      <c r="A47" s="105">
        <v>2011101</v>
      </c>
      <c r="B47" s="106" t="s">
        <v>122</v>
      </c>
      <c r="C47" s="122">
        <v>748</v>
      </c>
      <c r="D47" s="122">
        <v>0</v>
      </c>
      <c r="E47" s="123">
        <f t="shared" si="13"/>
        <v>748</v>
      </c>
      <c r="F47" s="122">
        <v>138</v>
      </c>
      <c r="G47" s="134" t="s">
        <v>578</v>
      </c>
      <c r="H47" s="122"/>
      <c r="I47" s="134"/>
      <c r="J47" s="122"/>
      <c r="K47" s="134"/>
      <c r="L47" s="122"/>
      <c r="M47" s="134"/>
      <c r="N47" s="123">
        <f t="shared" si="4"/>
        <v>138</v>
      </c>
      <c r="O47" s="122"/>
      <c r="P47" s="134"/>
      <c r="Q47" s="123">
        <f t="shared" si="5"/>
        <v>138</v>
      </c>
      <c r="R47" s="121">
        <f>C47+N47</f>
        <v>886</v>
      </c>
      <c r="S47" s="122">
        <f>D47+O47</f>
        <v>0</v>
      </c>
      <c r="T47" s="122"/>
      <c r="U47" s="122"/>
      <c r="V47" s="123">
        <f t="shared" si="6"/>
        <v>886</v>
      </c>
      <c r="W47" s="107">
        <f t="shared" si="2"/>
        <v>138</v>
      </c>
      <c r="X47" s="265" t="s">
        <v>891</v>
      </c>
    </row>
    <row r="48" spans="1:24" ht="24" customHeight="1">
      <c r="A48" s="105">
        <v>2011199</v>
      </c>
      <c r="B48" s="106" t="s">
        <v>154</v>
      </c>
      <c r="C48" s="122">
        <v>135</v>
      </c>
      <c r="D48" s="122">
        <v>6</v>
      </c>
      <c r="E48" s="123">
        <f t="shared" si="13"/>
        <v>141</v>
      </c>
      <c r="F48" s="122"/>
      <c r="G48" s="134"/>
      <c r="H48" s="122"/>
      <c r="I48" s="134"/>
      <c r="J48" s="122"/>
      <c r="K48" s="134"/>
      <c r="L48" s="122">
        <v>77</v>
      </c>
      <c r="M48" s="251" t="s">
        <v>595</v>
      </c>
      <c r="N48" s="123">
        <f t="shared" si="4"/>
        <v>77</v>
      </c>
      <c r="O48" s="122"/>
      <c r="P48" s="134"/>
      <c r="Q48" s="123">
        <f t="shared" si="5"/>
        <v>77</v>
      </c>
      <c r="R48" s="121">
        <f>C48+N48</f>
        <v>212</v>
      </c>
      <c r="S48" s="122">
        <f>D48+O48</f>
        <v>6</v>
      </c>
      <c r="T48" s="122"/>
      <c r="U48" s="122">
        <v>6</v>
      </c>
      <c r="V48" s="123">
        <f t="shared" si="6"/>
        <v>218</v>
      </c>
      <c r="W48" s="107">
        <f t="shared" si="2"/>
        <v>77</v>
      </c>
      <c r="X48" s="265" t="s">
        <v>892</v>
      </c>
    </row>
    <row r="49" spans="1:24" ht="24" customHeight="1">
      <c r="A49" s="100" t="s">
        <v>596</v>
      </c>
      <c r="B49" s="101" t="s">
        <v>155</v>
      </c>
      <c r="C49" s="102">
        <f>SUM(C50:C53)</f>
        <v>1557</v>
      </c>
      <c r="D49" s="102">
        <f>SUM(D50:D53)</f>
        <v>0</v>
      </c>
      <c r="E49" s="103">
        <f t="shared" si="13"/>
        <v>1557</v>
      </c>
      <c r="F49" s="102">
        <f>SUM(F50:F53)</f>
        <v>21</v>
      </c>
      <c r="G49" s="133"/>
      <c r="H49" s="102">
        <f>SUM(H50:H53)</f>
        <v>0</v>
      </c>
      <c r="I49" s="133"/>
      <c r="J49" s="102">
        <f>SUM(J50:J53)</f>
        <v>-30</v>
      </c>
      <c r="K49" s="133"/>
      <c r="L49" s="102">
        <f>SUM(L50:L53)</f>
        <v>204</v>
      </c>
      <c r="M49" s="133"/>
      <c r="N49" s="103">
        <f t="shared" si="4"/>
        <v>195</v>
      </c>
      <c r="O49" s="102">
        <f>SUM(O50:O53)</f>
        <v>0</v>
      </c>
      <c r="P49" s="133"/>
      <c r="Q49" s="103">
        <f t="shared" si="5"/>
        <v>195</v>
      </c>
      <c r="R49" s="102">
        <f>SUM(R50:R53)</f>
        <v>1752</v>
      </c>
      <c r="S49" s="102">
        <f>SUM(S50:S53)</f>
        <v>0</v>
      </c>
      <c r="T49" s="102">
        <f>SUM(T50:T53)</f>
        <v>0</v>
      </c>
      <c r="U49" s="102">
        <f>SUM(U50:U53)</f>
        <v>0</v>
      </c>
      <c r="V49" s="103">
        <f t="shared" si="6"/>
        <v>1752</v>
      </c>
      <c r="W49" s="104">
        <f t="shared" si="2"/>
        <v>195</v>
      </c>
      <c r="X49" s="264"/>
    </row>
    <row r="50" spans="1:24" ht="24" customHeight="1">
      <c r="A50" s="105">
        <v>2011301</v>
      </c>
      <c r="B50" s="106" t="s">
        <v>122</v>
      </c>
      <c r="C50" s="121">
        <v>735</v>
      </c>
      <c r="D50" s="122">
        <v>0</v>
      </c>
      <c r="E50" s="123">
        <f t="shared" si="13"/>
        <v>735</v>
      </c>
      <c r="F50" s="121">
        <v>21</v>
      </c>
      <c r="G50" s="134" t="s">
        <v>578</v>
      </c>
      <c r="H50" s="121"/>
      <c r="I50" s="134"/>
      <c r="J50" s="121"/>
      <c r="K50" s="134"/>
      <c r="L50" s="121"/>
      <c r="M50" s="134"/>
      <c r="N50" s="123">
        <f t="shared" si="4"/>
        <v>21</v>
      </c>
      <c r="O50" s="121"/>
      <c r="P50" s="134"/>
      <c r="Q50" s="123">
        <f t="shared" si="5"/>
        <v>21</v>
      </c>
      <c r="R50" s="121">
        <f t="shared" ref="R50:S53" si="15">C50+N50</f>
        <v>756</v>
      </c>
      <c r="S50" s="122">
        <f t="shared" si="15"/>
        <v>0</v>
      </c>
      <c r="T50" s="122"/>
      <c r="U50" s="122"/>
      <c r="V50" s="123">
        <f t="shared" si="6"/>
        <v>756</v>
      </c>
      <c r="W50" s="107">
        <f t="shared" si="2"/>
        <v>21</v>
      </c>
      <c r="X50" s="265" t="s">
        <v>893</v>
      </c>
    </row>
    <row r="51" spans="1:24" ht="24" customHeight="1">
      <c r="A51" s="105">
        <v>2011304</v>
      </c>
      <c r="B51" s="106" t="s">
        <v>156</v>
      </c>
      <c r="C51" s="121">
        <v>107</v>
      </c>
      <c r="D51" s="122">
        <v>0</v>
      </c>
      <c r="E51" s="123">
        <f t="shared" si="13"/>
        <v>107</v>
      </c>
      <c r="F51" s="121"/>
      <c r="G51" s="134"/>
      <c r="H51" s="121"/>
      <c r="I51" s="134"/>
      <c r="J51" s="121"/>
      <c r="K51" s="134"/>
      <c r="L51" s="121">
        <v>25</v>
      </c>
      <c r="M51" s="134" t="s">
        <v>597</v>
      </c>
      <c r="N51" s="123">
        <f t="shared" si="4"/>
        <v>25</v>
      </c>
      <c r="O51" s="121"/>
      <c r="P51" s="134"/>
      <c r="Q51" s="123">
        <f t="shared" si="5"/>
        <v>25</v>
      </c>
      <c r="R51" s="121">
        <f t="shared" si="15"/>
        <v>132</v>
      </c>
      <c r="S51" s="122">
        <f t="shared" si="15"/>
        <v>0</v>
      </c>
      <c r="T51" s="122"/>
      <c r="U51" s="122"/>
      <c r="V51" s="123">
        <f t="shared" si="6"/>
        <v>132</v>
      </c>
      <c r="W51" s="107">
        <f t="shared" si="2"/>
        <v>25</v>
      </c>
      <c r="X51" s="265" t="s">
        <v>894</v>
      </c>
    </row>
    <row r="52" spans="1:24" ht="24" customHeight="1">
      <c r="A52" s="105">
        <v>2011350</v>
      </c>
      <c r="B52" s="106" t="s">
        <v>157</v>
      </c>
      <c r="C52" s="121">
        <v>139</v>
      </c>
      <c r="D52" s="122">
        <v>0</v>
      </c>
      <c r="E52" s="123">
        <f t="shared" si="13"/>
        <v>139</v>
      </c>
      <c r="F52" s="121"/>
      <c r="G52" s="134"/>
      <c r="H52" s="121"/>
      <c r="I52" s="134"/>
      <c r="J52" s="121"/>
      <c r="K52" s="134"/>
      <c r="L52" s="121"/>
      <c r="M52" s="134"/>
      <c r="N52" s="123">
        <f t="shared" si="4"/>
        <v>0</v>
      </c>
      <c r="O52" s="121"/>
      <c r="P52" s="134"/>
      <c r="Q52" s="123">
        <f t="shared" si="5"/>
        <v>0</v>
      </c>
      <c r="R52" s="121">
        <f t="shared" si="15"/>
        <v>139</v>
      </c>
      <c r="S52" s="122">
        <f t="shared" si="15"/>
        <v>0</v>
      </c>
      <c r="T52" s="122"/>
      <c r="U52" s="122"/>
      <c r="V52" s="123">
        <f t="shared" si="6"/>
        <v>139</v>
      </c>
      <c r="W52" s="107">
        <f t="shared" si="2"/>
        <v>0</v>
      </c>
      <c r="X52" s="265"/>
    </row>
    <row r="53" spans="1:24" ht="90.6" customHeight="1">
      <c r="A53" s="105">
        <v>2011399</v>
      </c>
      <c r="B53" s="106" t="s">
        <v>158</v>
      </c>
      <c r="C53" s="121">
        <v>576</v>
      </c>
      <c r="D53" s="122">
        <v>0</v>
      </c>
      <c r="E53" s="123">
        <f t="shared" si="13"/>
        <v>576</v>
      </c>
      <c r="F53" s="121"/>
      <c r="G53" s="134"/>
      <c r="H53" s="121"/>
      <c r="I53" s="134"/>
      <c r="J53" s="121">
        <v>-30</v>
      </c>
      <c r="K53" s="134" t="s">
        <v>859</v>
      </c>
      <c r="L53" s="121">
        <v>179</v>
      </c>
      <c r="M53" s="134" t="s">
        <v>854</v>
      </c>
      <c r="N53" s="123">
        <f t="shared" si="4"/>
        <v>149</v>
      </c>
      <c r="O53" s="121"/>
      <c r="P53" s="134"/>
      <c r="Q53" s="123">
        <f t="shared" si="5"/>
        <v>149</v>
      </c>
      <c r="R53" s="121">
        <f t="shared" si="15"/>
        <v>725</v>
      </c>
      <c r="S53" s="122">
        <f t="shared" si="15"/>
        <v>0</v>
      </c>
      <c r="T53" s="122"/>
      <c r="U53" s="122"/>
      <c r="V53" s="123">
        <f t="shared" si="6"/>
        <v>725</v>
      </c>
      <c r="W53" s="107">
        <f t="shared" si="2"/>
        <v>149</v>
      </c>
      <c r="X53" s="265" t="s">
        <v>895</v>
      </c>
    </row>
    <row r="54" spans="1:24" ht="24" customHeight="1">
      <c r="A54" s="100" t="s">
        <v>598</v>
      </c>
      <c r="B54" s="101" t="s">
        <v>159</v>
      </c>
      <c r="C54" s="102">
        <f>C55</f>
        <v>0</v>
      </c>
      <c r="D54" s="102">
        <f>D55</f>
        <v>0</v>
      </c>
      <c r="E54" s="103">
        <f t="shared" si="13"/>
        <v>0</v>
      </c>
      <c r="F54" s="102">
        <f>F55</f>
        <v>0</v>
      </c>
      <c r="G54" s="133"/>
      <c r="H54" s="102">
        <f>H55</f>
        <v>0</v>
      </c>
      <c r="I54" s="133"/>
      <c r="J54" s="102">
        <f>J55</f>
        <v>0</v>
      </c>
      <c r="K54" s="133"/>
      <c r="L54" s="102">
        <f>L55</f>
        <v>0</v>
      </c>
      <c r="M54" s="133"/>
      <c r="N54" s="103">
        <f t="shared" si="4"/>
        <v>0</v>
      </c>
      <c r="O54" s="102">
        <f>O55</f>
        <v>0</v>
      </c>
      <c r="P54" s="133"/>
      <c r="Q54" s="103">
        <f t="shared" si="5"/>
        <v>0</v>
      </c>
      <c r="R54" s="102">
        <f>R55</f>
        <v>0</v>
      </c>
      <c r="S54" s="102">
        <f>S55</f>
        <v>0</v>
      </c>
      <c r="T54" s="102">
        <f>T55</f>
        <v>0</v>
      </c>
      <c r="U54" s="102">
        <f>U55</f>
        <v>0</v>
      </c>
      <c r="V54" s="103">
        <f t="shared" si="6"/>
        <v>0</v>
      </c>
      <c r="W54" s="104">
        <f t="shared" si="2"/>
        <v>0</v>
      </c>
      <c r="X54" s="264"/>
    </row>
    <row r="55" spans="1:24" ht="24" customHeight="1">
      <c r="A55" s="105">
        <v>2012505</v>
      </c>
      <c r="B55" s="106" t="s">
        <v>160</v>
      </c>
      <c r="C55" s="122"/>
      <c r="D55" s="122">
        <v>0</v>
      </c>
      <c r="E55" s="123">
        <f t="shared" si="13"/>
        <v>0</v>
      </c>
      <c r="F55" s="122"/>
      <c r="G55" s="134"/>
      <c r="H55" s="122"/>
      <c r="I55" s="134"/>
      <c r="J55" s="122"/>
      <c r="K55" s="134"/>
      <c r="L55" s="122"/>
      <c r="M55" s="134"/>
      <c r="N55" s="123">
        <f t="shared" si="4"/>
        <v>0</v>
      </c>
      <c r="O55" s="122"/>
      <c r="P55" s="134"/>
      <c r="Q55" s="123">
        <f t="shared" si="5"/>
        <v>0</v>
      </c>
      <c r="R55" s="121">
        <f>C55+N55</f>
        <v>0</v>
      </c>
      <c r="S55" s="122">
        <f>D55+O55</f>
        <v>0</v>
      </c>
      <c r="T55" s="122"/>
      <c r="U55" s="122"/>
      <c r="V55" s="123">
        <f t="shared" si="6"/>
        <v>0</v>
      </c>
      <c r="W55" s="107">
        <f t="shared" si="2"/>
        <v>0</v>
      </c>
      <c r="X55" s="265"/>
    </row>
    <row r="56" spans="1:24" ht="24" customHeight="1">
      <c r="A56" s="100" t="s">
        <v>599</v>
      </c>
      <c r="B56" s="101" t="s">
        <v>161</v>
      </c>
      <c r="C56" s="102">
        <f>SUM(C57:C58)</f>
        <v>12</v>
      </c>
      <c r="D56" s="102">
        <f>SUM(D57:D58)</f>
        <v>0</v>
      </c>
      <c r="E56" s="103">
        <f t="shared" si="13"/>
        <v>12</v>
      </c>
      <c r="F56" s="102">
        <f>SUM(F57:F58)</f>
        <v>14</v>
      </c>
      <c r="G56" s="133"/>
      <c r="H56" s="102">
        <f>SUM(H57:H58)</f>
        <v>0</v>
      </c>
      <c r="I56" s="133"/>
      <c r="J56" s="102">
        <f>SUM(J57:J58)</f>
        <v>0</v>
      </c>
      <c r="K56" s="133"/>
      <c r="L56" s="102">
        <f>SUM(L57:L58)</f>
        <v>146</v>
      </c>
      <c r="M56" s="133"/>
      <c r="N56" s="103">
        <f t="shared" si="4"/>
        <v>160</v>
      </c>
      <c r="O56" s="102">
        <f>SUM(O57:O58)</f>
        <v>0</v>
      </c>
      <c r="P56" s="133"/>
      <c r="Q56" s="103">
        <f t="shared" si="5"/>
        <v>160</v>
      </c>
      <c r="R56" s="102">
        <f>SUM(R57:R58)</f>
        <v>172</v>
      </c>
      <c r="S56" s="102">
        <f>SUM(S57:S58)</f>
        <v>0</v>
      </c>
      <c r="T56" s="102">
        <f>SUM(T57:T58)</f>
        <v>0</v>
      </c>
      <c r="U56" s="102">
        <f>SUM(U57:U58)</f>
        <v>0</v>
      </c>
      <c r="V56" s="103">
        <f t="shared" si="6"/>
        <v>172</v>
      </c>
      <c r="W56" s="104">
        <f t="shared" si="2"/>
        <v>160</v>
      </c>
      <c r="X56" s="264"/>
    </row>
    <row r="57" spans="1:24" ht="24" customHeight="1">
      <c r="A57" s="105">
        <v>2012601</v>
      </c>
      <c r="B57" s="106" t="s">
        <v>122</v>
      </c>
      <c r="C57" s="122">
        <v>3</v>
      </c>
      <c r="D57" s="122">
        <v>0</v>
      </c>
      <c r="E57" s="123">
        <f t="shared" si="13"/>
        <v>3</v>
      </c>
      <c r="F57" s="122">
        <v>14</v>
      </c>
      <c r="G57" s="134" t="s">
        <v>578</v>
      </c>
      <c r="H57" s="122"/>
      <c r="I57" s="134"/>
      <c r="J57" s="122"/>
      <c r="K57" s="134"/>
      <c r="L57" s="122">
        <v>5</v>
      </c>
      <c r="M57" s="134" t="s">
        <v>600</v>
      </c>
      <c r="N57" s="123">
        <f t="shared" si="4"/>
        <v>19</v>
      </c>
      <c r="O57" s="122"/>
      <c r="P57" s="134"/>
      <c r="Q57" s="123">
        <f t="shared" si="5"/>
        <v>19</v>
      </c>
      <c r="R57" s="121">
        <f>C57+N57</f>
        <v>22</v>
      </c>
      <c r="S57" s="122">
        <f>D57+O57</f>
        <v>0</v>
      </c>
      <c r="T57" s="122"/>
      <c r="U57" s="122"/>
      <c r="V57" s="123">
        <f t="shared" si="6"/>
        <v>22</v>
      </c>
      <c r="W57" s="107">
        <f t="shared" si="2"/>
        <v>19</v>
      </c>
      <c r="X57" s="265" t="s">
        <v>896</v>
      </c>
    </row>
    <row r="58" spans="1:24" ht="24" customHeight="1">
      <c r="A58" s="105">
        <v>2012699</v>
      </c>
      <c r="B58" s="106" t="s">
        <v>162</v>
      </c>
      <c r="C58" s="122">
        <v>9</v>
      </c>
      <c r="D58" s="122">
        <v>0</v>
      </c>
      <c r="E58" s="123">
        <f t="shared" si="13"/>
        <v>9</v>
      </c>
      <c r="F58" s="122"/>
      <c r="G58" s="134"/>
      <c r="H58" s="122"/>
      <c r="I58" s="134"/>
      <c r="J58" s="122"/>
      <c r="K58" s="134"/>
      <c r="L58" s="122">
        <v>141</v>
      </c>
      <c r="M58" s="134" t="s">
        <v>601</v>
      </c>
      <c r="N58" s="123">
        <f t="shared" si="4"/>
        <v>141</v>
      </c>
      <c r="O58" s="122"/>
      <c r="P58" s="134"/>
      <c r="Q58" s="123">
        <f t="shared" si="5"/>
        <v>141</v>
      </c>
      <c r="R58" s="121">
        <f>C58+N58</f>
        <v>150</v>
      </c>
      <c r="S58" s="122">
        <f>D58+O58</f>
        <v>0</v>
      </c>
      <c r="T58" s="122"/>
      <c r="U58" s="122"/>
      <c r="V58" s="123">
        <f t="shared" si="6"/>
        <v>150</v>
      </c>
      <c r="W58" s="107">
        <f t="shared" si="2"/>
        <v>141</v>
      </c>
      <c r="X58" s="265" t="s">
        <v>897</v>
      </c>
    </row>
    <row r="59" spans="1:24" ht="24" customHeight="1">
      <c r="A59" s="100" t="s">
        <v>602</v>
      </c>
      <c r="B59" s="101" t="s">
        <v>163</v>
      </c>
      <c r="C59" s="102">
        <f>SUM(C60:C61)</f>
        <v>63</v>
      </c>
      <c r="D59" s="102">
        <f>SUM(D60:D61)</f>
        <v>0</v>
      </c>
      <c r="E59" s="103">
        <f t="shared" si="13"/>
        <v>63</v>
      </c>
      <c r="F59" s="102">
        <f>SUM(F60:F61)</f>
        <v>10</v>
      </c>
      <c r="G59" s="133"/>
      <c r="H59" s="102">
        <f>SUM(H60:H61)</f>
        <v>0</v>
      </c>
      <c r="I59" s="133"/>
      <c r="J59" s="102">
        <f>SUM(J60:J61)</f>
        <v>0</v>
      </c>
      <c r="K59" s="133"/>
      <c r="L59" s="102">
        <f>SUM(L60:L61)</f>
        <v>9</v>
      </c>
      <c r="M59" s="133"/>
      <c r="N59" s="103">
        <f t="shared" si="4"/>
        <v>19</v>
      </c>
      <c r="O59" s="102">
        <f>SUM(O60:O61)</f>
        <v>0</v>
      </c>
      <c r="P59" s="133"/>
      <c r="Q59" s="103">
        <f t="shared" si="5"/>
        <v>19</v>
      </c>
      <c r="R59" s="102">
        <f>SUM(R60:R61)</f>
        <v>82</v>
      </c>
      <c r="S59" s="102">
        <f>SUM(S60:S61)</f>
        <v>0</v>
      </c>
      <c r="T59" s="102">
        <f>SUM(T60:T61)</f>
        <v>0</v>
      </c>
      <c r="U59" s="102">
        <f>SUM(U60:U61)</f>
        <v>0</v>
      </c>
      <c r="V59" s="103">
        <f t="shared" si="6"/>
        <v>82</v>
      </c>
      <c r="W59" s="104">
        <f t="shared" si="2"/>
        <v>19</v>
      </c>
      <c r="X59" s="264"/>
    </row>
    <row r="60" spans="1:24" ht="24" customHeight="1">
      <c r="A60" s="105">
        <v>2012801</v>
      </c>
      <c r="B60" s="106" t="s">
        <v>122</v>
      </c>
      <c r="C60" s="122">
        <v>61</v>
      </c>
      <c r="D60" s="122">
        <v>0</v>
      </c>
      <c r="E60" s="123">
        <f t="shared" si="13"/>
        <v>61</v>
      </c>
      <c r="F60" s="122">
        <v>10</v>
      </c>
      <c r="G60" s="134" t="s">
        <v>578</v>
      </c>
      <c r="H60" s="122"/>
      <c r="I60" s="134"/>
      <c r="J60" s="122"/>
      <c r="K60" s="134"/>
      <c r="L60" s="122"/>
      <c r="M60" s="134"/>
      <c r="N60" s="123">
        <f t="shared" si="4"/>
        <v>10</v>
      </c>
      <c r="O60" s="122"/>
      <c r="P60" s="134"/>
      <c r="Q60" s="123">
        <f t="shared" si="5"/>
        <v>10</v>
      </c>
      <c r="R60" s="121">
        <f>C60+N60</f>
        <v>71</v>
      </c>
      <c r="S60" s="122">
        <f>D60+O60</f>
        <v>0</v>
      </c>
      <c r="T60" s="122"/>
      <c r="U60" s="122"/>
      <c r="V60" s="123">
        <f t="shared" si="6"/>
        <v>71</v>
      </c>
      <c r="W60" s="107">
        <f t="shared" si="2"/>
        <v>10</v>
      </c>
      <c r="X60" s="265" t="s">
        <v>898</v>
      </c>
    </row>
    <row r="61" spans="1:24" ht="24" customHeight="1">
      <c r="A61" s="105">
        <v>2012899</v>
      </c>
      <c r="B61" s="106" t="s">
        <v>164</v>
      </c>
      <c r="C61" s="122">
        <v>2</v>
      </c>
      <c r="D61" s="122">
        <v>0</v>
      </c>
      <c r="E61" s="123">
        <f t="shared" si="13"/>
        <v>2</v>
      </c>
      <c r="F61" s="122"/>
      <c r="G61" s="134"/>
      <c r="H61" s="122"/>
      <c r="I61" s="134"/>
      <c r="J61" s="122"/>
      <c r="K61" s="134"/>
      <c r="L61" s="122">
        <v>9</v>
      </c>
      <c r="M61" s="134" t="s">
        <v>603</v>
      </c>
      <c r="N61" s="123">
        <f t="shared" si="4"/>
        <v>9</v>
      </c>
      <c r="O61" s="122"/>
      <c r="P61" s="134"/>
      <c r="Q61" s="123">
        <f t="shared" si="5"/>
        <v>9</v>
      </c>
      <c r="R61" s="121">
        <f>C61+N61</f>
        <v>11</v>
      </c>
      <c r="S61" s="122">
        <f>D61+O61</f>
        <v>0</v>
      </c>
      <c r="T61" s="122"/>
      <c r="U61" s="122"/>
      <c r="V61" s="123">
        <f t="shared" si="6"/>
        <v>11</v>
      </c>
      <c r="W61" s="107">
        <f t="shared" si="2"/>
        <v>9</v>
      </c>
      <c r="X61" s="265" t="s">
        <v>899</v>
      </c>
    </row>
    <row r="62" spans="1:24" ht="24" customHeight="1">
      <c r="A62" s="100" t="s">
        <v>604</v>
      </c>
      <c r="B62" s="101" t="s">
        <v>165</v>
      </c>
      <c r="C62" s="102">
        <f>SUM(C63:C64)</f>
        <v>485</v>
      </c>
      <c r="D62" s="102">
        <f>SUM(D63:D64)</f>
        <v>8</v>
      </c>
      <c r="E62" s="103">
        <f t="shared" si="13"/>
        <v>493</v>
      </c>
      <c r="F62" s="102">
        <f>SUM(F63:F64)</f>
        <v>13</v>
      </c>
      <c r="G62" s="133"/>
      <c r="H62" s="102">
        <f>SUM(H63:H64)</f>
        <v>0</v>
      </c>
      <c r="I62" s="133"/>
      <c r="J62" s="102">
        <f>SUM(J63:J64)</f>
        <v>2</v>
      </c>
      <c r="K62" s="133"/>
      <c r="L62" s="102">
        <f>SUM(L63:L64)</f>
        <v>40</v>
      </c>
      <c r="M62" s="133"/>
      <c r="N62" s="103">
        <f t="shared" si="4"/>
        <v>55</v>
      </c>
      <c r="O62" s="102">
        <f>SUM(O63:O64)</f>
        <v>0</v>
      </c>
      <c r="P62" s="133"/>
      <c r="Q62" s="103">
        <f t="shared" si="5"/>
        <v>55</v>
      </c>
      <c r="R62" s="102">
        <f>SUM(R63:R64)</f>
        <v>540</v>
      </c>
      <c r="S62" s="102">
        <f>SUM(S63:S64)</f>
        <v>8</v>
      </c>
      <c r="T62" s="102">
        <f>SUM(T63:T64)</f>
        <v>0</v>
      </c>
      <c r="U62" s="102">
        <f>SUM(U63:U64)</f>
        <v>8</v>
      </c>
      <c r="V62" s="103">
        <f t="shared" si="6"/>
        <v>548</v>
      </c>
      <c r="W62" s="104">
        <f t="shared" si="2"/>
        <v>55</v>
      </c>
      <c r="X62" s="264"/>
    </row>
    <row r="63" spans="1:24" ht="24" customHeight="1">
      <c r="A63" s="105">
        <v>2012901</v>
      </c>
      <c r="B63" s="106" t="s">
        <v>122</v>
      </c>
      <c r="C63" s="122">
        <v>289</v>
      </c>
      <c r="D63" s="122">
        <v>0</v>
      </c>
      <c r="E63" s="123">
        <f t="shared" si="13"/>
        <v>289</v>
      </c>
      <c r="F63" s="122">
        <v>13</v>
      </c>
      <c r="G63" s="134" t="s">
        <v>578</v>
      </c>
      <c r="H63" s="122"/>
      <c r="I63" s="134"/>
      <c r="J63" s="122"/>
      <c r="K63" s="134"/>
      <c r="L63" s="122"/>
      <c r="M63" s="134"/>
      <c r="N63" s="123">
        <f t="shared" si="4"/>
        <v>13</v>
      </c>
      <c r="O63" s="122"/>
      <c r="P63" s="134"/>
      <c r="Q63" s="123">
        <f t="shared" si="5"/>
        <v>13</v>
      </c>
      <c r="R63" s="121">
        <f>C63+N63</f>
        <v>302</v>
      </c>
      <c r="S63" s="122">
        <f>D63+O63</f>
        <v>0</v>
      </c>
      <c r="T63" s="122"/>
      <c r="U63" s="122"/>
      <c r="V63" s="123">
        <f t="shared" si="6"/>
        <v>302</v>
      </c>
      <c r="W63" s="107">
        <f t="shared" si="2"/>
        <v>13</v>
      </c>
      <c r="X63" s="265" t="s">
        <v>900</v>
      </c>
    </row>
    <row r="64" spans="1:24" ht="48.75" customHeight="1">
      <c r="A64" s="105">
        <v>2012999</v>
      </c>
      <c r="B64" s="106" t="s">
        <v>166</v>
      </c>
      <c r="C64" s="122">
        <v>196</v>
      </c>
      <c r="D64" s="122">
        <v>8</v>
      </c>
      <c r="E64" s="123">
        <f t="shared" si="13"/>
        <v>204</v>
      </c>
      <c r="F64" s="122"/>
      <c r="G64" s="134"/>
      <c r="H64" s="122"/>
      <c r="I64" s="134"/>
      <c r="J64" s="122">
        <v>2</v>
      </c>
      <c r="K64" s="134" t="s">
        <v>605</v>
      </c>
      <c r="L64" s="122">
        <v>40</v>
      </c>
      <c r="M64" s="134" t="s">
        <v>606</v>
      </c>
      <c r="N64" s="123">
        <f t="shared" si="4"/>
        <v>42</v>
      </c>
      <c r="O64" s="122"/>
      <c r="P64" s="134"/>
      <c r="Q64" s="123">
        <f t="shared" si="5"/>
        <v>42</v>
      </c>
      <c r="R64" s="121">
        <f>C64+N64</f>
        <v>238</v>
      </c>
      <c r="S64" s="122">
        <f>D64+O64</f>
        <v>8</v>
      </c>
      <c r="T64" s="122"/>
      <c r="U64" s="122">
        <v>8</v>
      </c>
      <c r="V64" s="123">
        <f t="shared" si="6"/>
        <v>246</v>
      </c>
      <c r="W64" s="107">
        <f t="shared" si="2"/>
        <v>42</v>
      </c>
      <c r="X64" s="265" t="s">
        <v>901</v>
      </c>
    </row>
    <row r="65" spans="1:24" ht="24" customHeight="1">
      <c r="A65" s="100" t="s">
        <v>607</v>
      </c>
      <c r="B65" s="101" t="s">
        <v>167</v>
      </c>
      <c r="C65" s="102">
        <f>SUM(C66:C67)</f>
        <v>644</v>
      </c>
      <c r="D65" s="102">
        <f>SUM(D66:D67)</f>
        <v>161</v>
      </c>
      <c r="E65" s="103">
        <f t="shared" si="13"/>
        <v>805</v>
      </c>
      <c r="F65" s="102">
        <f>SUM(F66:F67)</f>
        <v>70</v>
      </c>
      <c r="G65" s="133"/>
      <c r="H65" s="102">
        <f>SUM(H66:H67)</f>
        <v>0</v>
      </c>
      <c r="I65" s="133"/>
      <c r="J65" s="102">
        <f>SUM(J66:J67)</f>
        <v>97</v>
      </c>
      <c r="K65" s="133"/>
      <c r="L65" s="102">
        <f>SUM(L66:L67)</f>
        <v>32</v>
      </c>
      <c r="M65" s="133"/>
      <c r="N65" s="103">
        <f t="shared" si="4"/>
        <v>199</v>
      </c>
      <c r="O65" s="102">
        <f>SUM(O66:O67)</f>
        <v>0</v>
      </c>
      <c r="P65" s="133"/>
      <c r="Q65" s="103">
        <f t="shared" si="5"/>
        <v>199</v>
      </c>
      <c r="R65" s="102">
        <f>SUM(R66:R67)</f>
        <v>843</v>
      </c>
      <c r="S65" s="102">
        <f>SUM(S66:S67)</f>
        <v>161</v>
      </c>
      <c r="T65" s="102">
        <f>SUM(T66:T67)</f>
        <v>0</v>
      </c>
      <c r="U65" s="102">
        <f>SUM(U66:U67)</f>
        <v>161</v>
      </c>
      <c r="V65" s="103">
        <f t="shared" si="6"/>
        <v>1004</v>
      </c>
      <c r="W65" s="104">
        <f t="shared" si="2"/>
        <v>199</v>
      </c>
      <c r="X65" s="264"/>
    </row>
    <row r="66" spans="1:24" ht="39.75" customHeight="1">
      <c r="A66" s="105">
        <v>2013201</v>
      </c>
      <c r="B66" s="106" t="s">
        <v>122</v>
      </c>
      <c r="C66" s="121">
        <v>324</v>
      </c>
      <c r="D66" s="122">
        <v>0</v>
      </c>
      <c r="E66" s="123">
        <f t="shared" si="13"/>
        <v>324</v>
      </c>
      <c r="F66" s="121">
        <v>70</v>
      </c>
      <c r="G66" s="134" t="s">
        <v>578</v>
      </c>
      <c r="H66" s="121"/>
      <c r="I66" s="134"/>
      <c r="J66" s="121"/>
      <c r="K66" s="134"/>
      <c r="L66" s="121"/>
      <c r="M66" s="134"/>
      <c r="N66" s="123">
        <f t="shared" si="4"/>
        <v>70</v>
      </c>
      <c r="O66" s="121"/>
      <c r="P66" s="134"/>
      <c r="Q66" s="123">
        <f t="shared" si="5"/>
        <v>70</v>
      </c>
      <c r="R66" s="121">
        <f>C66+N66</f>
        <v>394</v>
      </c>
      <c r="S66" s="122">
        <f>D66+O66</f>
        <v>0</v>
      </c>
      <c r="T66" s="122"/>
      <c r="U66" s="122"/>
      <c r="V66" s="123">
        <f t="shared" si="6"/>
        <v>394</v>
      </c>
      <c r="W66" s="107">
        <f t="shared" si="2"/>
        <v>70</v>
      </c>
      <c r="X66" s="265" t="s">
        <v>902</v>
      </c>
    </row>
    <row r="67" spans="1:24" ht="42.75" customHeight="1">
      <c r="A67" s="105">
        <v>2013299</v>
      </c>
      <c r="B67" s="106" t="s">
        <v>168</v>
      </c>
      <c r="C67" s="121">
        <v>320</v>
      </c>
      <c r="D67" s="122">
        <v>161</v>
      </c>
      <c r="E67" s="123">
        <f t="shared" si="13"/>
        <v>481</v>
      </c>
      <c r="F67" s="121"/>
      <c r="G67" s="134"/>
      <c r="H67" s="121"/>
      <c r="I67" s="134"/>
      <c r="J67" s="121">
        <v>97</v>
      </c>
      <c r="K67" s="134" t="s">
        <v>608</v>
      </c>
      <c r="L67" s="121">
        <v>32</v>
      </c>
      <c r="M67" s="134" t="s">
        <v>609</v>
      </c>
      <c r="N67" s="123">
        <f t="shared" si="4"/>
        <v>129</v>
      </c>
      <c r="O67" s="121"/>
      <c r="P67" s="134"/>
      <c r="Q67" s="123">
        <f t="shared" si="5"/>
        <v>129</v>
      </c>
      <c r="R67" s="121">
        <f>C67+N67</f>
        <v>449</v>
      </c>
      <c r="S67" s="122">
        <f>D67+O67</f>
        <v>161</v>
      </c>
      <c r="T67" s="122"/>
      <c r="U67" s="122">
        <v>161</v>
      </c>
      <c r="V67" s="123">
        <f t="shared" si="6"/>
        <v>610</v>
      </c>
      <c r="W67" s="107">
        <f t="shared" si="2"/>
        <v>129</v>
      </c>
      <c r="X67" s="265" t="s">
        <v>903</v>
      </c>
    </row>
    <row r="68" spans="1:24" ht="24" customHeight="1">
      <c r="A68" s="100" t="s">
        <v>610</v>
      </c>
      <c r="B68" s="101" t="s">
        <v>169</v>
      </c>
      <c r="C68" s="102">
        <f>SUM(C69:C70)</f>
        <v>633</v>
      </c>
      <c r="D68" s="102">
        <f>SUM(D69:D70)</f>
        <v>0</v>
      </c>
      <c r="E68" s="103">
        <f t="shared" si="13"/>
        <v>633</v>
      </c>
      <c r="F68" s="102">
        <f>SUM(F69:F70)</f>
        <v>32</v>
      </c>
      <c r="G68" s="133"/>
      <c r="H68" s="102">
        <f>SUM(H69:H70)</f>
        <v>0</v>
      </c>
      <c r="I68" s="133"/>
      <c r="J68" s="102">
        <f>SUM(J69:J70)</f>
        <v>0</v>
      </c>
      <c r="K68" s="133"/>
      <c r="L68" s="102">
        <f>SUM(L69:L70)</f>
        <v>92</v>
      </c>
      <c r="M68" s="133"/>
      <c r="N68" s="103">
        <f t="shared" si="4"/>
        <v>124</v>
      </c>
      <c r="O68" s="102">
        <f>SUM(O69:O70)</f>
        <v>0</v>
      </c>
      <c r="P68" s="133"/>
      <c r="Q68" s="103">
        <f t="shared" si="5"/>
        <v>124</v>
      </c>
      <c r="R68" s="102">
        <f>SUM(R69:R70)</f>
        <v>757</v>
      </c>
      <c r="S68" s="102">
        <f>SUM(S69:S70)</f>
        <v>0</v>
      </c>
      <c r="T68" s="102">
        <f>SUM(T69:T70)</f>
        <v>0</v>
      </c>
      <c r="U68" s="102">
        <f>SUM(U69:U70)</f>
        <v>0</v>
      </c>
      <c r="V68" s="103">
        <f t="shared" si="6"/>
        <v>757</v>
      </c>
      <c r="W68" s="104">
        <f t="shared" si="2"/>
        <v>124</v>
      </c>
      <c r="X68" s="264"/>
    </row>
    <row r="69" spans="1:24" ht="24" customHeight="1">
      <c r="A69" s="105">
        <v>2013301</v>
      </c>
      <c r="B69" s="106" t="s">
        <v>122</v>
      </c>
      <c r="C69" s="122">
        <v>305</v>
      </c>
      <c r="D69" s="122">
        <v>0</v>
      </c>
      <c r="E69" s="123">
        <f t="shared" si="13"/>
        <v>305</v>
      </c>
      <c r="F69" s="122">
        <v>32</v>
      </c>
      <c r="G69" s="134" t="s">
        <v>611</v>
      </c>
      <c r="H69" s="122"/>
      <c r="I69" s="134"/>
      <c r="J69" s="122"/>
      <c r="K69" s="134"/>
      <c r="L69" s="122"/>
      <c r="M69" s="134"/>
      <c r="N69" s="123">
        <f t="shared" si="4"/>
        <v>32</v>
      </c>
      <c r="O69" s="122"/>
      <c r="P69" s="134"/>
      <c r="Q69" s="123">
        <f t="shared" si="5"/>
        <v>32</v>
      </c>
      <c r="R69" s="121">
        <f>C69+N69</f>
        <v>337</v>
      </c>
      <c r="S69" s="122">
        <f>D69+O69</f>
        <v>0</v>
      </c>
      <c r="T69" s="122"/>
      <c r="U69" s="122"/>
      <c r="V69" s="123">
        <f t="shared" si="6"/>
        <v>337</v>
      </c>
      <c r="W69" s="107">
        <f t="shared" si="2"/>
        <v>32</v>
      </c>
      <c r="X69" s="265" t="s">
        <v>904</v>
      </c>
    </row>
    <row r="70" spans="1:24" ht="65.400000000000006" customHeight="1">
      <c r="A70" s="105">
        <v>2013399</v>
      </c>
      <c r="B70" s="106" t="s">
        <v>170</v>
      </c>
      <c r="C70" s="122">
        <v>328</v>
      </c>
      <c r="D70" s="122">
        <v>0</v>
      </c>
      <c r="E70" s="123">
        <f t="shared" si="13"/>
        <v>328</v>
      </c>
      <c r="F70" s="122"/>
      <c r="G70" s="134"/>
      <c r="H70" s="122"/>
      <c r="I70" s="134"/>
      <c r="J70" s="122"/>
      <c r="K70" s="134"/>
      <c r="L70" s="122">
        <v>92</v>
      </c>
      <c r="M70" s="134" t="s">
        <v>864</v>
      </c>
      <c r="N70" s="123">
        <f t="shared" si="4"/>
        <v>92</v>
      </c>
      <c r="O70" s="122"/>
      <c r="P70" s="134"/>
      <c r="Q70" s="123">
        <f t="shared" si="5"/>
        <v>92</v>
      </c>
      <c r="R70" s="121">
        <f>C70+N70</f>
        <v>420</v>
      </c>
      <c r="S70" s="122">
        <f>D70+O70</f>
        <v>0</v>
      </c>
      <c r="T70" s="122"/>
      <c r="U70" s="122"/>
      <c r="V70" s="123">
        <f t="shared" si="6"/>
        <v>420</v>
      </c>
      <c r="W70" s="107">
        <f t="shared" ref="W70:W133" si="16">V70-E70</f>
        <v>92</v>
      </c>
      <c r="X70" s="265" t="s">
        <v>905</v>
      </c>
    </row>
    <row r="71" spans="1:24" ht="24" customHeight="1">
      <c r="A71" s="100" t="s">
        <v>612</v>
      </c>
      <c r="B71" s="101" t="s">
        <v>171</v>
      </c>
      <c r="C71" s="102">
        <f>SUM(C72:C75)</f>
        <v>323</v>
      </c>
      <c r="D71" s="102">
        <f>SUM(D72:D75)</f>
        <v>2</v>
      </c>
      <c r="E71" s="103">
        <f t="shared" ref="E71:E102" si="17">SUM(C71:D71)</f>
        <v>325</v>
      </c>
      <c r="F71" s="102">
        <f>SUM(F72:F75)</f>
        <v>6</v>
      </c>
      <c r="G71" s="133"/>
      <c r="H71" s="102">
        <f>SUM(H72:H75)</f>
        <v>0</v>
      </c>
      <c r="I71" s="133"/>
      <c r="J71" s="102">
        <f>SUM(J72:J75)</f>
        <v>-30</v>
      </c>
      <c r="K71" s="133"/>
      <c r="L71" s="102">
        <f>SUM(L72:L75)</f>
        <v>8</v>
      </c>
      <c r="M71" s="133"/>
      <c r="N71" s="103">
        <f t="shared" ref="N71:N134" si="18">F71+H71+J71+L71</f>
        <v>-16</v>
      </c>
      <c r="O71" s="102">
        <f>SUM(O72:O75)</f>
        <v>0</v>
      </c>
      <c r="P71" s="133"/>
      <c r="Q71" s="103">
        <f t="shared" ref="Q71:Q134" si="19">N71+O71</f>
        <v>-16</v>
      </c>
      <c r="R71" s="102">
        <f>SUM(R72:R75)</f>
        <v>307</v>
      </c>
      <c r="S71" s="102">
        <f>SUM(S72:S75)</f>
        <v>2</v>
      </c>
      <c r="T71" s="102">
        <f>SUM(T72:T75)</f>
        <v>0</v>
      </c>
      <c r="U71" s="102">
        <f>SUM(U72:U75)</f>
        <v>2</v>
      </c>
      <c r="V71" s="103">
        <f t="shared" ref="V71:V134" si="20">SUM(R71:S71)</f>
        <v>309</v>
      </c>
      <c r="W71" s="104">
        <f t="shared" si="16"/>
        <v>-16</v>
      </c>
      <c r="X71" s="264"/>
    </row>
    <row r="72" spans="1:24" ht="24" customHeight="1">
      <c r="A72" s="105">
        <v>2013401</v>
      </c>
      <c r="B72" s="106" t="s">
        <v>122</v>
      </c>
      <c r="C72" s="122">
        <v>227</v>
      </c>
      <c r="D72" s="122">
        <v>0</v>
      </c>
      <c r="E72" s="123">
        <f t="shared" si="17"/>
        <v>227</v>
      </c>
      <c r="F72" s="122">
        <v>6</v>
      </c>
      <c r="G72" s="134" t="s">
        <v>578</v>
      </c>
      <c r="H72" s="122"/>
      <c r="I72" s="134"/>
      <c r="J72" s="122"/>
      <c r="K72" s="134"/>
      <c r="L72" s="122"/>
      <c r="M72" s="134"/>
      <c r="N72" s="123">
        <f t="shared" si="18"/>
        <v>6</v>
      </c>
      <c r="O72" s="122"/>
      <c r="P72" s="134"/>
      <c r="Q72" s="123">
        <f t="shared" si="19"/>
        <v>6</v>
      </c>
      <c r="R72" s="121">
        <f t="shared" ref="R72:S75" si="21">C72+N72</f>
        <v>233</v>
      </c>
      <c r="S72" s="122">
        <f t="shared" si="21"/>
        <v>0</v>
      </c>
      <c r="T72" s="122"/>
      <c r="U72" s="122"/>
      <c r="V72" s="123">
        <f t="shared" si="20"/>
        <v>233</v>
      </c>
      <c r="W72" s="107">
        <f t="shared" si="16"/>
        <v>6</v>
      </c>
      <c r="X72" s="265" t="s">
        <v>906</v>
      </c>
    </row>
    <row r="73" spans="1:24" ht="24" customHeight="1">
      <c r="A73" s="105">
        <v>2013404</v>
      </c>
      <c r="B73" s="106" t="s">
        <v>172</v>
      </c>
      <c r="C73" s="122">
        <v>12</v>
      </c>
      <c r="D73" s="122">
        <v>0</v>
      </c>
      <c r="E73" s="123">
        <f t="shared" si="17"/>
        <v>12</v>
      </c>
      <c r="F73" s="122"/>
      <c r="G73" s="134"/>
      <c r="H73" s="122"/>
      <c r="I73" s="134"/>
      <c r="J73" s="122"/>
      <c r="K73" s="134"/>
      <c r="L73" s="122"/>
      <c r="M73" s="134"/>
      <c r="N73" s="123">
        <f t="shared" si="18"/>
        <v>0</v>
      </c>
      <c r="O73" s="122"/>
      <c r="P73" s="134"/>
      <c r="Q73" s="123">
        <f t="shared" si="19"/>
        <v>0</v>
      </c>
      <c r="R73" s="121">
        <f t="shared" si="21"/>
        <v>12</v>
      </c>
      <c r="S73" s="122">
        <f t="shared" si="21"/>
        <v>0</v>
      </c>
      <c r="T73" s="122"/>
      <c r="U73" s="122"/>
      <c r="V73" s="123">
        <f t="shared" si="20"/>
        <v>12</v>
      </c>
      <c r="W73" s="107">
        <f t="shared" si="16"/>
        <v>0</v>
      </c>
      <c r="X73" s="265"/>
    </row>
    <row r="74" spans="1:24" ht="24" customHeight="1">
      <c r="A74" s="105">
        <v>2013405</v>
      </c>
      <c r="B74" s="106" t="s">
        <v>173</v>
      </c>
      <c r="C74" s="122">
        <v>6</v>
      </c>
      <c r="D74" s="122">
        <v>2</v>
      </c>
      <c r="E74" s="123">
        <f t="shared" si="17"/>
        <v>8</v>
      </c>
      <c r="F74" s="122"/>
      <c r="G74" s="134"/>
      <c r="H74" s="122"/>
      <c r="I74" s="134"/>
      <c r="J74" s="122"/>
      <c r="K74" s="134"/>
      <c r="L74" s="122"/>
      <c r="M74" s="134"/>
      <c r="N74" s="123">
        <f t="shared" si="18"/>
        <v>0</v>
      </c>
      <c r="O74" s="122"/>
      <c r="P74" s="134"/>
      <c r="Q74" s="123">
        <f t="shared" si="19"/>
        <v>0</v>
      </c>
      <c r="R74" s="121">
        <f t="shared" si="21"/>
        <v>6</v>
      </c>
      <c r="S74" s="122">
        <f t="shared" si="21"/>
        <v>2</v>
      </c>
      <c r="T74" s="122"/>
      <c r="U74" s="122">
        <v>2</v>
      </c>
      <c r="V74" s="123">
        <f t="shared" si="20"/>
        <v>8</v>
      </c>
      <c r="W74" s="107">
        <f t="shared" si="16"/>
        <v>0</v>
      </c>
      <c r="X74" s="265"/>
    </row>
    <row r="75" spans="1:24" ht="24" customHeight="1">
      <c r="A75" s="105">
        <v>2013499</v>
      </c>
      <c r="B75" s="106" t="s">
        <v>174</v>
      </c>
      <c r="C75" s="122">
        <v>78</v>
      </c>
      <c r="D75" s="122">
        <v>0</v>
      </c>
      <c r="E75" s="123">
        <f t="shared" si="17"/>
        <v>78</v>
      </c>
      <c r="F75" s="122"/>
      <c r="G75" s="134"/>
      <c r="H75" s="122"/>
      <c r="I75" s="134"/>
      <c r="J75" s="122">
        <v>-30</v>
      </c>
      <c r="K75" s="134" t="s">
        <v>613</v>
      </c>
      <c r="L75" s="122">
        <v>8</v>
      </c>
      <c r="M75" s="134" t="s">
        <v>614</v>
      </c>
      <c r="N75" s="123">
        <f t="shared" si="18"/>
        <v>-22</v>
      </c>
      <c r="O75" s="122"/>
      <c r="P75" s="134"/>
      <c r="Q75" s="123">
        <f t="shared" si="19"/>
        <v>-22</v>
      </c>
      <c r="R75" s="121">
        <f t="shared" si="21"/>
        <v>56</v>
      </c>
      <c r="S75" s="122">
        <f t="shared" si="21"/>
        <v>0</v>
      </c>
      <c r="T75" s="122"/>
      <c r="U75" s="122"/>
      <c r="V75" s="123">
        <f t="shared" si="20"/>
        <v>56</v>
      </c>
      <c r="W75" s="107">
        <f t="shared" si="16"/>
        <v>-22</v>
      </c>
      <c r="X75" s="265" t="s">
        <v>907</v>
      </c>
    </row>
    <row r="76" spans="1:24" ht="24" customHeight="1">
      <c r="A76" s="100" t="s">
        <v>615</v>
      </c>
      <c r="B76" s="101" t="s">
        <v>175</v>
      </c>
      <c r="C76" s="102">
        <f>SUM(C77:C78)</f>
        <v>600</v>
      </c>
      <c r="D76" s="102">
        <f>SUM(D77:D78)</f>
        <v>0</v>
      </c>
      <c r="E76" s="103">
        <f t="shared" si="17"/>
        <v>600</v>
      </c>
      <c r="F76" s="102">
        <f>SUM(F77:F78)</f>
        <v>5</v>
      </c>
      <c r="G76" s="133"/>
      <c r="H76" s="102">
        <f>SUM(H77:H78)</f>
        <v>0</v>
      </c>
      <c r="I76" s="133"/>
      <c r="J76" s="102">
        <f>SUM(J77:J78)</f>
        <v>0</v>
      </c>
      <c r="K76" s="133"/>
      <c r="L76" s="102">
        <f>SUM(L77:L78)</f>
        <v>2</v>
      </c>
      <c r="M76" s="133"/>
      <c r="N76" s="103">
        <f t="shared" si="18"/>
        <v>7</v>
      </c>
      <c r="O76" s="102">
        <f>SUM(O77:O78)</f>
        <v>0</v>
      </c>
      <c r="P76" s="133"/>
      <c r="Q76" s="103">
        <f t="shared" si="19"/>
        <v>7</v>
      </c>
      <c r="R76" s="102">
        <f>SUM(R77:R78)</f>
        <v>607</v>
      </c>
      <c r="S76" s="102">
        <f>SUM(S77:S78)</f>
        <v>0</v>
      </c>
      <c r="T76" s="102">
        <f>SUM(T77:T78)</f>
        <v>0</v>
      </c>
      <c r="U76" s="102">
        <f>SUM(U77:U78)</f>
        <v>0</v>
      </c>
      <c r="V76" s="103">
        <f t="shared" si="20"/>
        <v>607</v>
      </c>
      <c r="W76" s="104">
        <f t="shared" si="16"/>
        <v>7</v>
      </c>
      <c r="X76" s="264"/>
    </row>
    <row r="77" spans="1:24" ht="24" customHeight="1">
      <c r="A77" s="105">
        <v>2013601</v>
      </c>
      <c r="B77" s="106" t="s">
        <v>122</v>
      </c>
      <c r="C77" s="121">
        <v>442</v>
      </c>
      <c r="D77" s="122">
        <v>0</v>
      </c>
      <c r="E77" s="123">
        <f t="shared" si="17"/>
        <v>442</v>
      </c>
      <c r="F77" s="121">
        <v>2</v>
      </c>
      <c r="G77" s="134" t="s">
        <v>616</v>
      </c>
      <c r="H77" s="121"/>
      <c r="I77" s="134"/>
      <c r="J77" s="121"/>
      <c r="K77" s="134"/>
      <c r="L77" s="121"/>
      <c r="M77" s="134"/>
      <c r="N77" s="123">
        <f t="shared" si="18"/>
        <v>2</v>
      </c>
      <c r="O77" s="121"/>
      <c r="P77" s="134"/>
      <c r="Q77" s="123">
        <f t="shared" si="19"/>
        <v>2</v>
      </c>
      <c r="R77" s="121">
        <f>C77+N77</f>
        <v>444</v>
      </c>
      <c r="S77" s="122">
        <f>D77+O77</f>
        <v>0</v>
      </c>
      <c r="T77" s="122"/>
      <c r="U77" s="122"/>
      <c r="V77" s="123">
        <f t="shared" si="20"/>
        <v>444</v>
      </c>
      <c r="W77" s="107">
        <f t="shared" si="16"/>
        <v>2</v>
      </c>
      <c r="X77" s="265" t="s">
        <v>908</v>
      </c>
    </row>
    <row r="78" spans="1:24" ht="24" customHeight="1">
      <c r="A78" s="105">
        <v>2013699</v>
      </c>
      <c r="B78" s="106" t="s">
        <v>175</v>
      </c>
      <c r="C78" s="121">
        <v>158</v>
      </c>
      <c r="D78" s="122">
        <v>0</v>
      </c>
      <c r="E78" s="123">
        <f t="shared" si="17"/>
        <v>158</v>
      </c>
      <c r="F78" s="121">
        <v>3</v>
      </c>
      <c r="G78" s="134" t="s">
        <v>616</v>
      </c>
      <c r="H78" s="121"/>
      <c r="I78" s="134"/>
      <c r="J78" s="121"/>
      <c r="K78" s="134"/>
      <c r="L78" s="121">
        <v>2</v>
      </c>
      <c r="M78" s="134" t="s">
        <v>617</v>
      </c>
      <c r="N78" s="123">
        <f t="shared" si="18"/>
        <v>5</v>
      </c>
      <c r="O78" s="121"/>
      <c r="P78" s="134"/>
      <c r="Q78" s="123">
        <f t="shared" si="19"/>
        <v>5</v>
      </c>
      <c r="R78" s="121">
        <f>C78+N78</f>
        <v>163</v>
      </c>
      <c r="S78" s="122">
        <f>D78+O78</f>
        <v>0</v>
      </c>
      <c r="T78" s="122"/>
      <c r="U78" s="122"/>
      <c r="V78" s="123">
        <f t="shared" si="20"/>
        <v>163</v>
      </c>
      <c r="W78" s="107">
        <f t="shared" si="16"/>
        <v>5</v>
      </c>
      <c r="X78" s="265" t="s">
        <v>909</v>
      </c>
    </row>
    <row r="79" spans="1:24" ht="24" customHeight="1">
      <c r="A79" s="100" t="s">
        <v>618</v>
      </c>
      <c r="B79" s="101" t="s">
        <v>176</v>
      </c>
      <c r="C79" s="102">
        <f>SUM(C80:C83)</f>
        <v>1118</v>
      </c>
      <c r="D79" s="102">
        <f>SUM(D80:D83)</f>
        <v>29</v>
      </c>
      <c r="E79" s="103">
        <f t="shared" si="17"/>
        <v>1147</v>
      </c>
      <c r="F79" s="102">
        <f>SUM(F80:F83)</f>
        <v>128</v>
      </c>
      <c r="G79" s="133"/>
      <c r="H79" s="102">
        <f>SUM(H80:H83)</f>
        <v>0</v>
      </c>
      <c r="I79" s="133"/>
      <c r="J79" s="102">
        <f>SUM(J80:J83)</f>
        <v>2</v>
      </c>
      <c r="K79" s="133"/>
      <c r="L79" s="102">
        <f>SUM(L80:L83)</f>
        <v>97</v>
      </c>
      <c r="M79" s="133"/>
      <c r="N79" s="103">
        <f t="shared" si="18"/>
        <v>227</v>
      </c>
      <c r="O79" s="102">
        <f>SUM(O80:O83)</f>
        <v>0</v>
      </c>
      <c r="P79" s="133"/>
      <c r="Q79" s="103">
        <f t="shared" si="19"/>
        <v>227</v>
      </c>
      <c r="R79" s="102">
        <f>SUM(R80:R83)</f>
        <v>1345</v>
      </c>
      <c r="S79" s="102">
        <f>SUM(S80:S83)</f>
        <v>29</v>
      </c>
      <c r="T79" s="102">
        <f>SUM(T80:T83)</f>
        <v>20</v>
      </c>
      <c r="U79" s="102">
        <f>SUM(U80:U83)</f>
        <v>9</v>
      </c>
      <c r="V79" s="103">
        <f t="shared" si="20"/>
        <v>1374</v>
      </c>
      <c r="W79" s="104">
        <f t="shared" si="16"/>
        <v>227</v>
      </c>
      <c r="X79" s="264"/>
    </row>
    <row r="80" spans="1:24" ht="24" customHeight="1">
      <c r="A80" s="105">
        <v>2013801</v>
      </c>
      <c r="B80" s="106" t="s">
        <v>122</v>
      </c>
      <c r="C80" s="121">
        <v>823</v>
      </c>
      <c r="D80" s="122">
        <v>0</v>
      </c>
      <c r="E80" s="123">
        <f t="shared" si="17"/>
        <v>823</v>
      </c>
      <c r="F80" s="121">
        <v>128</v>
      </c>
      <c r="G80" s="134" t="s">
        <v>578</v>
      </c>
      <c r="H80" s="121"/>
      <c r="I80" s="134"/>
      <c r="J80" s="121"/>
      <c r="K80" s="134"/>
      <c r="L80" s="121"/>
      <c r="M80" s="134"/>
      <c r="N80" s="123">
        <f t="shared" si="18"/>
        <v>128</v>
      </c>
      <c r="O80" s="121"/>
      <c r="P80" s="134"/>
      <c r="Q80" s="123">
        <f t="shared" si="19"/>
        <v>128</v>
      </c>
      <c r="R80" s="121">
        <f t="shared" ref="R80:S83" si="22">C80+N80</f>
        <v>951</v>
      </c>
      <c r="S80" s="122">
        <f t="shared" si="22"/>
        <v>0</v>
      </c>
      <c r="T80" s="122"/>
      <c r="U80" s="122"/>
      <c r="V80" s="123">
        <f t="shared" si="20"/>
        <v>951</v>
      </c>
      <c r="W80" s="107">
        <f t="shared" si="16"/>
        <v>128</v>
      </c>
      <c r="X80" s="265" t="s">
        <v>910</v>
      </c>
    </row>
    <row r="81" spans="1:24" ht="24" customHeight="1">
      <c r="A81" s="105">
        <v>2013805</v>
      </c>
      <c r="B81" s="106" t="s">
        <v>619</v>
      </c>
      <c r="C81" s="121">
        <v>23</v>
      </c>
      <c r="D81" s="122">
        <v>0</v>
      </c>
      <c r="E81" s="123">
        <f t="shared" si="17"/>
        <v>23</v>
      </c>
      <c r="F81" s="121"/>
      <c r="G81" s="134"/>
      <c r="H81" s="121"/>
      <c r="I81" s="134"/>
      <c r="J81" s="121">
        <v>-42</v>
      </c>
      <c r="K81" s="134" t="s">
        <v>620</v>
      </c>
      <c r="L81" s="121"/>
      <c r="M81" s="134"/>
      <c r="N81" s="123">
        <f t="shared" si="18"/>
        <v>-42</v>
      </c>
      <c r="O81" s="121"/>
      <c r="P81" s="134"/>
      <c r="Q81" s="123">
        <f t="shared" si="19"/>
        <v>-42</v>
      </c>
      <c r="R81" s="121">
        <f t="shared" si="22"/>
        <v>-19</v>
      </c>
      <c r="S81" s="122">
        <f t="shared" si="22"/>
        <v>0</v>
      </c>
      <c r="T81" s="122"/>
      <c r="U81" s="122"/>
      <c r="V81" s="123">
        <f t="shared" si="20"/>
        <v>-19</v>
      </c>
      <c r="W81" s="107">
        <f t="shared" si="16"/>
        <v>-42</v>
      </c>
      <c r="X81" s="265" t="s">
        <v>911</v>
      </c>
    </row>
    <row r="82" spans="1:24" ht="24" customHeight="1">
      <c r="A82" s="105">
        <v>2013808</v>
      </c>
      <c r="B82" s="106" t="s">
        <v>145</v>
      </c>
      <c r="C82" s="121">
        <v>10</v>
      </c>
      <c r="D82" s="122">
        <v>0</v>
      </c>
      <c r="E82" s="123">
        <f t="shared" si="17"/>
        <v>10</v>
      </c>
      <c r="F82" s="121"/>
      <c r="G82" s="134"/>
      <c r="H82" s="121"/>
      <c r="I82" s="134"/>
      <c r="J82" s="121"/>
      <c r="K82" s="134"/>
      <c r="L82" s="121"/>
      <c r="M82" s="134"/>
      <c r="N82" s="123">
        <f t="shared" si="18"/>
        <v>0</v>
      </c>
      <c r="O82" s="121"/>
      <c r="P82" s="134"/>
      <c r="Q82" s="123">
        <f t="shared" si="19"/>
        <v>0</v>
      </c>
      <c r="R82" s="121">
        <f t="shared" si="22"/>
        <v>10</v>
      </c>
      <c r="S82" s="122">
        <f t="shared" si="22"/>
        <v>0</v>
      </c>
      <c r="T82" s="122"/>
      <c r="U82" s="122"/>
      <c r="V82" s="123">
        <f t="shared" si="20"/>
        <v>10</v>
      </c>
      <c r="W82" s="107">
        <f t="shared" si="16"/>
        <v>0</v>
      </c>
      <c r="X82" s="265"/>
    </row>
    <row r="83" spans="1:24" ht="47.4" customHeight="1">
      <c r="A83" s="105">
        <v>2013899</v>
      </c>
      <c r="B83" s="106" t="s">
        <v>177</v>
      </c>
      <c r="C83" s="121">
        <v>262</v>
      </c>
      <c r="D83" s="122">
        <v>29</v>
      </c>
      <c r="E83" s="123">
        <f t="shared" si="17"/>
        <v>291</v>
      </c>
      <c r="F83" s="121"/>
      <c r="G83" s="134"/>
      <c r="H83" s="121"/>
      <c r="I83" s="134"/>
      <c r="J83" s="121">
        <v>44</v>
      </c>
      <c r="K83" s="134" t="s">
        <v>621</v>
      </c>
      <c r="L83" s="121">
        <v>97</v>
      </c>
      <c r="M83" s="251" t="s">
        <v>622</v>
      </c>
      <c r="N83" s="123">
        <f t="shared" si="18"/>
        <v>141</v>
      </c>
      <c r="O83" s="121"/>
      <c r="P83" s="134"/>
      <c r="Q83" s="123">
        <f t="shared" si="19"/>
        <v>141</v>
      </c>
      <c r="R83" s="121">
        <f t="shared" si="22"/>
        <v>403</v>
      </c>
      <c r="S83" s="122">
        <f t="shared" si="22"/>
        <v>29</v>
      </c>
      <c r="T83" s="122">
        <v>20</v>
      </c>
      <c r="U83" s="122">
        <v>9</v>
      </c>
      <c r="V83" s="123">
        <f t="shared" si="20"/>
        <v>432</v>
      </c>
      <c r="W83" s="107">
        <f t="shared" si="16"/>
        <v>141</v>
      </c>
      <c r="X83" s="265" t="s">
        <v>912</v>
      </c>
    </row>
    <row r="84" spans="1:24" ht="24" customHeight="1">
      <c r="A84" s="100" t="s">
        <v>623</v>
      </c>
      <c r="B84" s="101" t="s">
        <v>178</v>
      </c>
      <c r="C84" s="102">
        <f>C85</f>
        <v>1200</v>
      </c>
      <c r="D84" s="102">
        <f>D85</f>
        <v>8</v>
      </c>
      <c r="E84" s="103">
        <f t="shared" si="17"/>
        <v>1208</v>
      </c>
      <c r="F84" s="102">
        <f>F85</f>
        <v>13</v>
      </c>
      <c r="G84" s="133"/>
      <c r="H84" s="102">
        <f>H85</f>
        <v>0</v>
      </c>
      <c r="I84" s="133"/>
      <c r="J84" s="102">
        <f>J85</f>
        <v>-327</v>
      </c>
      <c r="K84" s="133"/>
      <c r="L84" s="102">
        <f>L85</f>
        <v>0</v>
      </c>
      <c r="M84" s="133"/>
      <c r="N84" s="103">
        <f t="shared" si="18"/>
        <v>-314</v>
      </c>
      <c r="O84" s="102">
        <f>O85</f>
        <v>0</v>
      </c>
      <c r="P84" s="133"/>
      <c r="Q84" s="103">
        <f t="shared" si="19"/>
        <v>-314</v>
      </c>
      <c r="R84" s="102">
        <f>R85</f>
        <v>886</v>
      </c>
      <c r="S84" s="102">
        <f>S85</f>
        <v>8</v>
      </c>
      <c r="T84" s="102">
        <f>T85</f>
        <v>0</v>
      </c>
      <c r="U84" s="102">
        <f>U85</f>
        <v>8</v>
      </c>
      <c r="V84" s="103">
        <f t="shared" si="20"/>
        <v>894</v>
      </c>
      <c r="W84" s="104">
        <f t="shared" si="16"/>
        <v>-314</v>
      </c>
      <c r="X84" s="264"/>
    </row>
    <row r="85" spans="1:24" ht="24" customHeight="1">
      <c r="A85" s="105">
        <v>2019999</v>
      </c>
      <c r="B85" s="106" t="s">
        <v>178</v>
      </c>
      <c r="C85" s="122">
        <v>1200</v>
      </c>
      <c r="D85" s="122">
        <v>8</v>
      </c>
      <c r="E85" s="123">
        <f t="shared" si="17"/>
        <v>1208</v>
      </c>
      <c r="F85" s="122">
        <v>13</v>
      </c>
      <c r="G85" s="134" t="s">
        <v>624</v>
      </c>
      <c r="H85" s="122"/>
      <c r="I85" s="134"/>
      <c r="J85" s="122">
        <v>-327</v>
      </c>
      <c r="K85" s="134" t="s">
        <v>996</v>
      </c>
      <c r="L85" s="122"/>
      <c r="M85" s="134"/>
      <c r="N85" s="123">
        <f t="shared" si="18"/>
        <v>-314</v>
      </c>
      <c r="O85" s="122"/>
      <c r="P85" s="134"/>
      <c r="Q85" s="123">
        <f t="shared" si="19"/>
        <v>-314</v>
      </c>
      <c r="R85" s="121">
        <f>C85+N85</f>
        <v>886</v>
      </c>
      <c r="S85" s="122">
        <f>D85+O85</f>
        <v>8</v>
      </c>
      <c r="T85" s="122"/>
      <c r="U85" s="122">
        <v>8</v>
      </c>
      <c r="V85" s="123">
        <f t="shared" si="20"/>
        <v>894</v>
      </c>
      <c r="W85" s="107">
        <f t="shared" si="16"/>
        <v>-314</v>
      </c>
      <c r="X85" s="265" t="s">
        <v>1008</v>
      </c>
    </row>
    <row r="86" spans="1:24" ht="24" customHeight="1">
      <c r="A86" s="95" t="s">
        <v>625</v>
      </c>
      <c r="B86" s="96" t="s">
        <v>98</v>
      </c>
      <c r="C86" s="97">
        <f>C87</f>
        <v>300</v>
      </c>
      <c r="D86" s="97">
        <f>D87</f>
        <v>3</v>
      </c>
      <c r="E86" s="98">
        <f t="shared" si="17"/>
        <v>303</v>
      </c>
      <c r="F86" s="97">
        <f>F87</f>
        <v>-9</v>
      </c>
      <c r="G86" s="132"/>
      <c r="H86" s="97">
        <f>H87</f>
        <v>-3</v>
      </c>
      <c r="I86" s="132"/>
      <c r="J86" s="97">
        <f>J87</f>
        <v>0</v>
      </c>
      <c r="K86" s="132"/>
      <c r="L86" s="97">
        <f>L87</f>
        <v>52</v>
      </c>
      <c r="M86" s="132"/>
      <c r="N86" s="98">
        <f t="shared" si="18"/>
        <v>40</v>
      </c>
      <c r="O86" s="97">
        <f>O87</f>
        <v>0</v>
      </c>
      <c r="P86" s="132"/>
      <c r="Q86" s="98">
        <f t="shared" si="19"/>
        <v>40</v>
      </c>
      <c r="R86" s="97">
        <f t="shared" ref="R86:U87" si="23">R87</f>
        <v>340</v>
      </c>
      <c r="S86" s="97">
        <f t="shared" si="23"/>
        <v>3</v>
      </c>
      <c r="T86" s="97">
        <f t="shared" si="23"/>
        <v>0</v>
      </c>
      <c r="U86" s="97">
        <f t="shared" si="23"/>
        <v>3</v>
      </c>
      <c r="V86" s="98">
        <f t="shared" si="20"/>
        <v>343</v>
      </c>
      <c r="W86" s="99">
        <f t="shared" si="16"/>
        <v>40</v>
      </c>
      <c r="X86" s="263"/>
    </row>
    <row r="87" spans="1:24" ht="24" customHeight="1">
      <c r="A87" s="100" t="s">
        <v>626</v>
      </c>
      <c r="B87" s="101" t="s">
        <v>179</v>
      </c>
      <c r="C87" s="102">
        <f>C88</f>
        <v>300</v>
      </c>
      <c r="D87" s="102">
        <f>D88</f>
        <v>3</v>
      </c>
      <c r="E87" s="103">
        <f t="shared" si="17"/>
        <v>303</v>
      </c>
      <c r="F87" s="102">
        <f>F88</f>
        <v>-9</v>
      </c>
      <c r="G87" s="133"/>
      <c r="H87" s="102">
        <f>H88</f>
        <v>-3</v>
      </c>
      <c r="I87" s="133"/>
      <c r="J87" s="102">
        <f>J88</f>
        <v>0</v>
      </c>
      <c r="K87" s="133"/>
      <c r="L87" s="102">
        <f>L88</f>
        <v>52</v>
      </c>
      <c r="M87" s="133"/>
      <c r="N87" s="103">
        <f t="shared" si="18"/>
        <v>40</v>
      </c>
      <c r="O87" s="102">
        <f>O88</f>
        <v>0</v>
      </c>
      <c r="P87" s="133"/>
      <c r="Q87" s="103">
        <f t="shared" si="19"/>
        <v>40</v>
      </c>
      <c r="R87" s="102">
        <f t="shared" si="23"/>
        <v>340</v>
      </c>
      <c r="S87" s="102">
        <f t="shared" si="23"/>
        <v>3</v>
      </c>
      <c r="T87" s="102">
        <f t="shared" si="23"/>
        <v>0</v>
      </c>
      <c r="U87" s="102">
        <f t="shared" si="23"/>
        <v>3</v>
      </c>
      <c r="V87" s="103">
        <f t="shared" si="20"/>
        <v>343</v>
      </c>
      <c r="W87" s="104">
        <f t="shared" si="16"/>
        <v>40</v>
      </c>
      <c r="X87" s="264"/>
    </row>
    <row r="88" spans="1:24" ht="42" customHeight="1">
      <c r="A88" s="105">
        <v>2039901</v>
      </c>
      <c r="B88" s="106" t="s">
        <v>179</v>
      </c>
      <c r="C88" s="122">
        <v>300</v>
      </c>
      <c r="D88" s="122">
        <v>3</v>
      </c>
      <c r="E88" s="123">
        <f t="shared" si="17"/>
        <v>303</v>
      </c>
      <c r="F88" s="122">
        <v>-9</v>
      </c>
      <c r="G88" s="134" t="s">
        <v>578</v>
      </c>
      <c r="H88" s="122">
        <v>-3</v>
      </c>
      <c r="I88" s="134" t="s">
        <v>627</v>
      </c>
      <c r="J88" s="122"/>
      <c r="K88" s="134"/>
      <c r="L88" s="122">
        <v>52</v>
      </c>
      <c r="M88" s="134" t="s">
        <v>628</v>
      </c>
      <c r="N88" s="123">
        <f t="shared" si="18"/>
        <v>40</v>
      </c>
      <c r="O88" s="122"/>
      <c r="P88" s="134"/>
      <c r="Q88" s="123">
        <f t="shared" si="19"/>
        <v>40</v>
      </c>
      <c r="R88" s="121">
        <f>C88+N88</f>
        <v>340</v>
      </c>
      <c r="S88" s="122">
        <f>D88+O88</f>
        <v>3</v>
      </c>
      <c r="T88" s="122"/>
      <c r="U88" s="122">
        <v>3</v>
      </c>
      <c r="V88" s="123">
        <f t="shared" si="20"/>
        <v>343</v>
      </c>
      <c r="W88" s="107">
        <f t="shared" si="16"/>
        <v>40</v>
      </c>
      <c r="X88" s="265" t="s">
        <v>913</v>
      </c>
    </row>
    <row r="89" spans="1:24" ht="24" customHeight="1">
      <c r="A89" s="95" t="s">
        <v>629</v>
      </c>
      <c r="B89" s="96" t="s">
        <v>99</v>
      </c>
      <c r="C89" s="97">
        <f>SUM(C90,C92,C95,C97,C99,C107)</f>
        <v>7724</v>
      </c>
      <c r="D89" s="97">
        <f>SUM(D90,D92,D95,D97,D99,D107)</f>
        <v>317</v>
      </c>
      <c r="E89" s="98">
        <f t="shared" si="17"/>
        <v>8041</v>
      </c>
      <c r="F89" s="97">
        <f>SUM(F90,F92,F95,F97,F99,F107)</f>
        <v>356</v>
      </c>
      <c r="G89" s="132"/>
      <c r="H89" s="97">
        <f>SUM(H90,H92,H95,H97,H99,H107)</f>
        <v>0</v>
      </c>
      <c r="I89" s="132"/>
      <c r="J89" s="97">
        <f>SUM(J90,J92,J95,J97,J99,J107)</f>
        <v>-268</v>
      </c>
      <c r="K89" s="132"/>
      <c r="L89" s="97">
        <f>SUM(L90,L92,L95,L97,L99,L107)</f>
        <v>1865</v>
      </c>
      <c r="M89" s="132"/>
      <c r="N89" s="98">
        <f t="shared" si="18"/>
        <v>1953</v>
      </c>
      <c r="O89" s="97">
        <f>SUM(O90,O92,O95,O97,O99,O107)</f>
        <v>0</v>
      </c>
      <c r="P89" s="132"/>
      <c r="Q89" s="98">
        <f t="shared" si="19"/>
        <v>1953</v>
      </c>
      <c r="R89" s="97">
        <f>SUM(R90,R92,R95,R97,R99,R107)</f>
        <v>9677</v>
      </c>
      <c r="S89" s="97">
        <f>SUM(S90,S92,S95,S97,S99,S107)</f>
        <v>317</v>
      </c>
      <c r="T89" s="97">
        <f>SUM(T90,T92,T95,T97,T99,T107)</f>
        <v>197</v>
      </c>
      <c r="U89" s="97">
        <f>SUM(U90,U92,U95,U97,U99,U107)</f>
        <v>120</v>
      </c>
      <c r="V89" s="98">
        <f t="shared" si="20"/>
        <v>9994</v>
      </c>
      <c r="W89" s="99">
        <f t="shared" si="16"/>
        <v>1953</v>
      </c>
      <c r="X89" s="263"/>
    </row>
    <row r="90" spans="1:24" ht="24" customHeight="1">
      <c r="A90" s="100" t="s">
        <v>630</v>
      </c>
      <c r="B90" s="101" t="s">
        <v>180</v>
      </c>
      <c r="C90" s="102">
        <f>C91</f>
        <v>25</v>
      </c>
      <c r="D90" s="102">
        <f>D91</f>
        <v>5</v>
      </c>
      <c r="E90" s="103">
        <f t="shared" si="17"/>
        <v>30</v>
      </c>
      <c r="F90" s="102">
        <f>F91</f>
        <v>0</v>
      </c>
      <c r="G90" s="133"/>
      <c r="H90" s="102">
        <f>H91</f>
        <v>0</v>
      </c>
      <c r="I90" s="133"/>
      <c r="J90" s="102">
        <f>J91</f>
        <v>0</v>
      </c>
      <c r="K90" s="133"/>
      <c r="L90" s="102">
        <f>L91</f>
        <v>17</v>
      </c>
      <c r="M90" s="133"/>
      <c r="N90" s="103">
        <f t="shared" si="18"/>
        <v>17</v>
      </c>
      <c r="O90" s="102">
        <f>O91</f>
        <v>0</v>
      </c>
      <c r="P90" s="133"/>
      <c r="Q90" s="103">
        <f t="shared" si="19"/>
        <v>17</v>
      </c>
      <c r="R90" s="102">
        <f>R91</f>
        <v>42</v>
      </c>
      <c r="S90" s="102">
        <f>S91</f>
        <v>5</v>
      </c>
      <c r="T90" s="102">
        <f>T91</f>
        <v>5</v>
      </c>
      <c r="U90" s="102">
        <f>U91</f>
        <v>0</v>
      </c>
      <c r="V90" s="103">
        <f t="shared" si="20"/>
        <v>47</v>
      </c>
      <c r="W90" s="104">
        <f t="shared" si="16"/>
        <v>17</v>
      </c>
      <c r="X90" s="264"/>
    </row>
    <row r="91" spans="1:24" ht="24" customHeight="1">
      <c r="A91" s="105">
        <v>2040101</v>
      </c>
      <c r="B91" s="106" t="s">
        <v>180</v>
      </c>
      <c r="C91" s="122">
        <v>25</v>
      </c>
      <c r="D91" s="122">
        <v>5</v>
      </c>
      <c r="E91" s="123">
        <f t="shared" si="17"/>
        <v>30</v>
      </c>
      <c r="F91" s="122"/>
      <c r="G91" s="134"/>
      <c r="H91" s="122"/>
      <c r="I91" s="134"/>
      <c r="J91" s="122"/>
      <c r="K91" s="134"/>
      <c r="L91" s="122">
        <v>17</v>
      </c>
      <c r="M91" s="134" t="s">
        <v>631</v>
      </c>
      <c r="N91" s="123">
        <f t="shared" si="18"/>
        <v>17</v>
      </c>
      <c r="O91" s="122"/>
      <c r="P91" s="134"/>
      <c r="Q91" s="123">
        <f t="shared" si="19"/>
        <v>17</v>
      </c>
      <c r="R91" s="121">
        <f>C91+N91</f>
        <v>42</v>
      </c>
      <c r="S91" s="122">
        <f>D91+O91</f>
        <v>5</v>
      </c>
      <c r="T91" s="122">
        <v>5</v>
      </c>
      <c r="U91" s="122"/>
      <c r="V91" s="123">
        <f t="shared" si="20"/>
        <v>47</v>
      </c>
      <c r="W91" s="107">
        <f t="shared" si="16"/>
        <v>17</v>
      </c>
      <c r="X91" s="265" t="s">
        <v>914</v>
      </c>
    </row>
    <row r="92" spans="1:24" ht="24" customHeight="1">
      <c r="A92" s="100" t="s">
        <v>632</v>
      </c>
      <c r="B92" s="101" t="s">
        <v>181</v>
      </c>
      <c r="C92" s="102">
        <f>C93+C94</f>
        <v>6133</v>
      </c>
      <c r="D92" s="102">
        <f>D93+D94</f>
        <v>143</v>
      </c>
      <c r="E92" s="103">
        <f t="shared" si="17"/>
        <v>6276</v>
      </c>
      <c r="F92" s="102">
        <f>F93+F94</f>
        <v>186</v>
      </c>
      <c r="G92" s="133"/>
      <c r="H92" s="102">
        <f>H93+H94</f>
        <v>0</v>
      </c>
      <c r="I92" s="133"/>
      <c r="J92" s="102">
        <f>J93+J94</f>
        <v>0</v>
      </c>
      <c r="K92" s="133"/>
      <c r="L92" s="102">
        <f>L93+L94</f>
        <v>1833</v>
      </c>
      <c r="M92" s="133"/>
      <c r="N92" s="103">
        <f t="shared" si="18"/>
        <v>2019</v>
      </c>
      <c r="O92" s="102">
        <f>O93+O94</f>
        <v>0</v>
      </c>
      <c r="P92" s="133"/>
      <c r="Q92" s="103">
        <f t="shared" si="19"/>
        <v>2019</v>
      </c>
      <c r="R92" s="102">
        <f>R93+R94</f>
        <v>8152</v>
      </c>
      <c r="S92" s="102">
        <f>S93+S94</f>
        <v>143</v>
      </c>
      <c r="T92" s="102">
        <f>T93+T94</f>
        <v>53</v>
      </c>
      <c r="U92" s="102">
        <f>U93+U94</f>
        <v>90</v>
      </c>
      <c r="V92" s="103">
        <f t="shared" si="20"/>
        <v>8295</v>
      </c>
      <c r="W92" s="104">
        <f t="shared" si="16"/>
        <v>2019</v>
      </c>
      <c r="X92" s="264"/>
    </row>
    <row r="93" spans="1:24" ht="24" customHeight="1">
      <c r="A93" s="105">
        <v>2040201</v>
      </c>
      <c r="B93" s="106" t="s">
        <v>122</v>
      </c>
      <c r="C93" s="122">
        <v>4635</v>
      </c>
      <c r="D93" s="122">
        <v>0</v>
      </c>
      <c r="E93" s="123">
        <f t="shared" si="17"/>
        <v>4635</v>
      </c>
      <c r="F93" s="122">
        <v>186</v>
      </c>
      <c r="G93" s="134" t="s">
        <v>578</v>
      </c>
      <c r="H93" s="122"/>
      <c r="I93" s="134"/>
      <c r="J93" s="122"/>
      <c r="K93" s="134"/>
      <c r="L93" s="122">
        <v>35</v>
      </c>
      <c r="M93" s="134" t="s">
        <v>633</v>
      </c>
      <c r="N93" s="123">
        <f t="shared" si="18"/>
        <v>221</v>
      </c>
      <c r="O93" s="122"/>
      <c r="P93" s="134"/>
      <c r="Q93" s="123">
        <f t="shared" si="19"/>
        <v>221</v>
      </c>
      <c r="R93" s="121">
        <f>C93+N93</f>
        <v>4856</v>
      </c>
      <c r="S93" s="122">
        <f>D93+O93</f>
        <v>0</v>
      </c>
      <c r="T93" s="122"/>
      <c r="U93" s="122"/>
      <c r="V93" s="123">
        <f t="shared" si="20"/>
        <v>4856</v>
      </c>
      <c r="W93" s="107">
        <f t="shared" si="16"/>
        <v>221</v>
      </c>
      <c r="X93" s="265" t="s">
        <v>915</v>
      </c>
    </row>
    <row r="94" spans="1:24" ht="94.5" customHeight="1">
      <c r="A94" s="105">
        <v>2040299</v>
      </c>
      <c r="B94" s="106" t="s">
        <v>182</v>
      </c>
      <c r="C94" s="122">
        <v>1498</v>
      </c>
      <c r="D94" s="122">
        <v>143</v>
      </c>
      <c r="E94" s="123">
        <f t="shared" si="17"/>
        <v>1641</v>
      </c>
      <c r="F94" s="122"/>
      <c r="G94" s="134"/>
      <c r="H94" s="122"/>
      <c r="I94" s="134"/>
      <c r="J94" s="122"/>
      <c r="K94" s="134"/>
      <c r="L94" s="122">
        <v>1798</v>
      </c>
      <c r="M94" s="134" t="s">
        <v>855</v>
      </c>
      <c r="N94" s="123">
        <f t="shared" si="18"/>
        <v>1798</v>
      </c>
      <c r="O94" s="122"/>
      <c r="P94" s="134"/>
      <c r="Q94" s="123">
        <f t="shared" si="19"/>
        <v>1798</v>
      </c>
      <c r="R94" s="121">
        <f>C94+N94</f>
        <v>3296</v>
      </c>
      <c r="S94" s="122">
        <f>D94+O94</f>
        <v>143</v>
      </c>
      <c r="T94" s="122">
        <v>53</v>
      </c>
      <c r="U94" s="122">
        <v>90</v>
      </c>
      <c r="V94" s="123">
        <f t="shared" si="20"/>
        <v>3439</v>
      </c>
      <c r="W94" s="107">
        <f t="shared" si="16"/>
        <v>1798</v>
      </c>
      <c r="X94" s="265" t="s">
        <v>916</v>
      </c>
    </row>
    <row r="95" spans="1:24" ht="24" customHeight="1">
      <c r="A95" s="100" t="s">
        <v>634</v>
      </c>
      <c r="B95" s="101" t="s">
        <v>183</v>
      </c>
      <c r="C95" s="102">
        <f>C96</f>
        <v>89</v>
      </c>
      <c r="D95" s="102">
        <f>D96</f>
        <v>0</v>
      </c>
      <c r="E95" s="103">
        <f t="shared" si="17"/>
        <v>89</v>
      </c>
      <c r="F95" s="102">
        <f>F96</f>
        <v>43</v>
      </c>
      <c r="G95" s="133"/>
      <c r="H95" s="102">
        <f>H96</f>
        <v>0</v>
      </c>
      <c r="I95" s="133"/>
      <c r="J95" s="102">
        <f>J96</f>
        <v>0</v>
      </c>
      <c r="K95" s="133"/>
      <c r="L95" s="102">
        <f>L96</f>
        <v>0</v>
      </c>
      <c r="M95" s="133"/>
      <c r="N95" s="103">
        <f t="shared" si="18"/>
        <v>43</v>
      </c>
      <c r="O95" s="102">
        <f>O96</f>
        <v>0</v>
      </c>
      <c r="P95" s="133"/>
      <c r="Q95" s="103">
        <f t="shared" si="19"/>
        <v>43</v>
      </c>
      <c r="R95" s="102">
        <f>R96</f>
        <v>132</v>
      </c>
      <c r="S95" s="102">
        <f>S96</f>
        <v>0</v>
      </c>
      <c r="T95" s="102">
        <f>T96</f>
        <v>0</v>
      </c>
      <c r="U95" s="102">
        <f>U96</f>
        <v>0</v>
      </c>
      <c r="V95" s="103">
        <f t="shared" si="20"/>
        <v>132</v>
      </c>
      <c r="W95" s="104">
        <f t="shared" si="16"/>
        <v>43</v>
      </c>
      <c r="X95" s="264"/>
    </row>
    <row r="96" spans="1:24" ht="24" customHeight="1">
      <c r="A96" s="105">
        <v>2040401</v>
      </c>
      <c r="B96" s="106" t="s">
        <v>122</v>
      </c>
      <c r="C96" s="122">
        <v>89</v>
      </c>
      <c r="D96" s="122">
        <v>0</v>
      </c>
      <c r="E96" s="123">
        <f t="shared" si="17"/>
        <v>89</v>
      </c>
      <c r="F96" s="122">
        <v>43</v>
      </c>
      <c r="G96" s="134" t="s">
        <v>635</v>
      </c>
      <c r="H96" s="122"/>
      <c r="I96" s="134"/>
      <c r="J96" s="122"/>
      <c r="K96" s="134"/>
      <c r="L96" s="122"/>
      <c r="M96" s="134"/>
      <c r="N96" s="123">
        <f t="shared" si="18"/>
        <v>43</v>
      </c>
      <c r="O96" s="122"/>
      <c r="P96" s="134"/>
      <c r="Q96" s="123">
        <f t="shared" si="19"/>
        <v>43</v>
      </c>
      <c r="R96" s="121">
        <f>C96+N96</f>
        <v>132</v>
      </c>
      <c r="S96" s="122">
        <f>D96+O96</f>
        <v>0</v>
      </c>
      <c r="T96" s="122"/>
      <c r="U96" s="122"/>
      <c r="V96" s="123">
        <f t="shared" si="20"/>
        <v>132</v>
      </c>
      <c r="W96" s="107">
        <f t="shared" si="16"/>
        <v>43</v>
      </c>
      <c r="X96" s="265" t="s">
        <v>917</v>
      </c>
    </row>
    <row r="97" spans="1:24" ht="24" customHeight="1">
      <c r="A97" s="100" t="s">
        <v>636</v>
      </c>
      <c r="B97" s="101" t="s">
        <v>184</v>
      </c>
      <c r="C97" s="102">
        <f>C98</f>
        <v>156</v>
      </c>
      <c r="D97" s="102">
        <f>D98</f>
        <v>0</v>
      </c>
      <c r="E97" s="103">
        <f t="shared" si="17"/>
        <v>156</v>
      </c>
      <c r="F97" s="102">
        <f>F98</f>
        <v>73</v>
      </c>
      <c r="G97" s="133"/>
      <c r="H97" s="102">
        <f>H98</f>
        <v>0</v>
      </c>
      <c r="I97" s="133"/>
      <c r="J97" s="102">
        <f>J98</f>
        <v>0</v>
      </c>
      <c r="K97" s="133"/>
      <c r="L97" s="102">
        <f>L98</f>
        <v>0</v>
      </c>
      <c r="M97" s="133"/>
      <c r="N97" s="103">
        <f t="shared" si="18"/>
        <v>73</v>
      </c>
      <c r="O97" s="102">
        <f>O98</f>
        <v>0</v>
      </c>
      <c r="P97" s="133"/>
      <c r="Q97" s="103">
        <f t="shared" si="19"/>
        <v>73</v>
      </c>
      <c r="R97" s="102">
        <f>R98</f>
        <v>229</v>
      </c>
      <c r="S97" s="102">
        <f>S98</f>
        <v>0</v>
      </c>
      <c r="T97" s="102">
        <f>T98</f>
        <v>0</v>
      </c>
      <c r="U97" s="102">
        <f>U98</f>
        <v>0</v>
      </c>
      <c r="V97" s="103">
        <f t="shared" si="20"/>
        <v>229</v>
      </c>
      <c r="W97" s="104">
        <f t="shared" si="16"/>
        <v>73</v>
      </c>
      <c r="X97" s="264"/>
    </row>
    <row r="98" spans="1:24" ht="24" customHeight="1">
      <c r="A98" s="105">
        <v>2040501</v>
      </c>
      <c r="B98" s="106" t="s">
        <v>122</v>
      </c>
      <c r="C98" s="122">
        <v>156</v>
      </c>
      <c r="D98" s="122">
        <v>0</v>
      </c>
      <c r="E98" s="123">
        <f t="shared" si="17"/>
        <v>156</v>
      </c>
      <c r="F98" s="122">
        <v>73</v>
      </c>
      <c r="G98" s="134" t="s">
        <v>637</v>
      </c>
      <c r="H98" s="122"/>
      <c r="I98" s="134"/>
      <c r="J98" s="122"/>
      <c r="K98" s="134"/>
      <c r="L98" s="122"/>
      <c r="M98" s="134"/>
      <c r="N98" s="123">
        <f t="shared" si="18"/>
        <v>73</v>
      </c>
      <c r="O98" s="122"/>
      <c r="P98" s="134"/>
      <c r="Q98" s="123">
        <f t="shared" si="19"/>
        <v>73</v>
      </c>
      <c r="R98" s="121">
        <f>C98+N98</f>
        <v>229</v>
      </c>
      <c r="S98" s="122">
        <f>D98+O98</f>
        <v>0</v>
      </c>
      <c r="T98" s="122"/>
      <c r="U98" s="122"/>
      <c r="V98" s="123">
        <f t="shared" si="20"/>
        <v>229</v>
      </c>
      <c r="W98" s="107">
        <f t="shared" si="16"/>
        <v>73</v>
      </c>
      <c r="X98" s="265" t="s">
        <v>918</v>
      </c>
    </row>
    <row r="99" spans="1:24" ht="24" customHeight="1">
      <c r="A99" s="100" t="s">
        <v>638</v>
      </c>
      <c r="B99" s="101" t="s">
        <v>185</v>
      </c>
      <c r="C99" s="102">
        <f>SUM(C100:C106)</f>
        <v>535</v>
      </c>
      <c r="D99" s="102">
        <f>SUM(D100:D106)</f>
        <v>82</v>
      </c>
      <c r="E99" s="103">
        <f t="shared" si="17"/>
        <v>617</v>
      </c>
      <c r="F99" s="102">
        <f>SUM(F100:F106)</f>
        <v>54</v>
      </c>
      <c r="G99" s="133"/>
      <c r="H99" s="102">
        <f>SUM(H100:H106)</f>
        <v>0</v>
      </c>
      <c r="I99" s="133"/>
      <c r="J99" s="102">
        <f>SUM(J100:J106)</f>
        <v>0</v>
      </c>
      <c r="K99" s="133"/>
      <c r="L99" s="102">
        <f>SUM(L100:L106)</f>
        <v>15</v>
      </c>
      <c r="M99" s="133"/>
      <c r="N99" s="103">
        <f t="shared" si="18"/>
        <v>69</v>
      </c>
      <c r="O99" s="102">
        <f>SUM(O100:O106)</f>
        <v>0</v>
      </c>
      <c r="P99" s="133"/>
      <c r="Q99" s="103">
        <f t="shared" si="19"/>
        <v>69</v>
      </c>
      <c r="R99" s="102">
        <f>SUM(R100:R106)</f>
        <v>604</v>
      </c>
      <c r="S99" s="102">
        <f>SUM(S100:S106)</f>
        <v>82</v>
      </c>
      <c r="T99" s="102">
        <f>SUM(T100:T106)</f>
        <v>76</v>
      </c>
      <c r="U99" s="102">
        <f>SUM(U100:U106)</f>
        <v>6</v>
      </c>
      <c r="V99" s="103">
        <f t="shared" si="20"/>
        <v>686</v>
      </c>
      <c r="W99" s="104">
        <f t="shared" si="16"/>
        <v>69</v>
      </c>
      <c r="X99" s="264"/>
    </row>
    <row r="100" spans="1:24" ht="24" customHeight="1">
      <c r="A100" s="105">
        <v>2040601</v>
      </c>
      <c r="B100" s="106" t="s">
        <v>122</v>
      </c>
      <c r="C100" s="122">
        <v>471</v>
      </c>
      <c r="D100" s="122">
        <v>0</v>
      </c>
      <c r="E100" s="123">
        <f t="shared" si="17"/>
        <v>471</v>
      </c>
      <c r="F100" s="122">
        <v>54</v>
      </c>
      <c r="G100" s="134" t="s">
        <v>578</v>
      </c>
      <c r="H100" s="122"/>
      <c r="I100" s="134"/>
      <c r="J100" s="122"/>
      <c r="K100" s="134"/>
      <c r="L100" s="122"/>
      <c r="M100" s="134"/>
      <c r="N100" s="123">
        <f t="shared" si="18"/>
        <v>54</v>
      </c>
      <c r="O100" s="122"/>
      <c r="P100" s="134"/>
      <c r="Q100" s="123">
        <f t="shared" si="19"/>
        <v>54</v>
      </c>
      <c r="R100" s="121">
        <f t="shared" ref="R100:S106" si="24">C100+N100</f>
        <v>525</v>
      </c>
      <c r="S100" s="122">
        <f t="shared" si="24"/>
        <v>0</v>
      </c>
      <c r="T100" s="122"/>
      <c r="U100" s="122"/>
      <c r="V100" s="123">
        <f t="shared" si="20"/>
        <v>525</v>
      </c>
      <c r="W100" s="107">
        <f t="shared" si="16"/>
        <v>54</v>
      </c>
      <c r="X100" s="265" t="s">
        <v>919</v>
      </c>
    </row>
    <row r="101" spans="1:24" ht="24" customHeight="1">
      <c r="A101" s="105">
        <v>2040604</v>
      </c>
      <c r="B101" s="106" t="s">
        <v>186</v>
      </c>
      <c r="C101" s="122">
        <v>29</v>
      </c>
      <c r="D101" s="122">
        <v>0</v>
      </c>
      <c r="E101" s="123">
        <f t="shared" si="17"/>
        <v>29</v>
      </c>
      <c r="F101" s="122"/>
      <c r="G101" s="134"/>
      <c r="H101" s="122"/>
      <c r="I101" s="134"/>
      <c r="J101" s="122"/>
      <c r="K101" s="134"/>
      <c r="L101" s="122"/>
      <c r="M101" s="134"/>
      <c r="N101" s="123">
        <f t="shared" si="18"/>
        <v>0</v>
      </c>
      <c r="O101" s="122"/>
      <c r="P101" s="134"/>
      <c r="Q101" s="123">
        <f t="shared" si="19"/>
        <v>0</v>
      </c>
      <c r="R101" s="121">
        <f t="shared" si="24"/>
        <v>29</v>
      </c>
      <c r="S101" s="122">
        <f t="shared" si="24"/>
        <v>0</v>
      </c>
      <c r="T101" s="122"/>
      <c r="U101" s="122"/>
      <c r="V101" s="123">
        <f t="shared" si="20"/>
        <v>29</v>
      </c>
      <c r="W101" s="107">
        <f t="shared" si="16"/>
        <v>0</v>
      </c>
      <c r="X101" s="265"/>
    </row>
    <row r="102" spans="1:24" ht="24" customHeight="1">
      <c r="A102" s="105">
        <v>2040605</v>
      </c>
      <c r="B102" s="106" t="s">
        <v>187</v>
      </c>
      <c r="C102" s="122">
        <v>6</v>
      </c>
      <c r="D102" s="122">
        <v>5</v>
      </c>
      <c r="E102" s="123">
        <f t="shared" si="17"/>
        <v>11</v>
      </c>
      <c r="F102" s="122"/>
      <c r="G102" s="134"/>
      <c r="H102" s="122"/>
      <c r="I102" s="134"/>
      <c r="J102" s="122"/>
      <c r="K102" s="134"/>
      <c r="L102" s="122"/>
      <c r="M102" s="134"/>
      <c r="N102" s="123">
        <f t="shared" si="18"/>
        <v>0</v>
      </c>
      <c r="O102" s="122"/>
      <c r="P102" s="134"/>
      <c r="Q102" s="123">
        <f t="shared" si="19"/>
        <v>0</v>
      </c>
      <c r="R102" s="121">
        <f t="shared" si="24"/>
        <v>6</v>
      </c>
      <c r="S102" s="122">
        <f t="shared" si="24"/>
        <v>5</v>
      </c>
      <c r="T102" s="122">
        <v>5</v>
      </c>
      <c r="U102" s="122"/>
      <c r="V102" s="123">
        <f t="shared" si="20"/>
        <v>11</v>
      </c>
      <c r="W102" s="107">
        <f t="shared" si="16"/>
        <v>0</v>
      </c>
      <c r="X102" s="265"/>
    </row>
    <row r="103" spans="1:24" ht="24" customHeight="1">
      <c r="A103" s="105">
        <v>2040606</v>
      </c>
      <c r="B103" s="106" t="s">
        <v>188</v>
      </c>
      <c r="C103" s="122">
        <v>3</v>
      </c>
      <c r="D103" s="122">
        <v>0</v>
      </c>
      <c r="E103" s="123">
        <f t="shared" ref="E103:E134" si="25">SUM(C103:D103)</f>
        <v>3</v>
      </c>
      <c r="F103" s="122"/>
      <c r="G103" s="134"/>
      <c r="H103" s="122"/>
      <c r="I103" s="134"/>
      <c r="J103" s="122"/>
      <c r="K103" s="134"/>
      <c r="L103" s="122"/>
      <c r="M103" s="134"/>
      <c r="N103" s="123">
        <f t="shared" si="18"/>
        <v>0</v>
      </c>
      <c r="O103" s="122"/>
      <c r="P103" s="134"/>
      <c r="Q103" s="123">
        <f t="shared" si="19"/>
        <v>0</v>
      </c>
      <c r="R103" s="121">
        <f t="shared" si="24"/>
        <v>3</v>
      </c>
      <c r="S103" s="122">
        <f t="shared" si="24"/>
        <v>0</v>
      </c>
      <c r="T103" s="122"/>
      <c r="U103" s="122"/>
      <c r="V103" s="123">
        <f t="shared" si="20"/>
        <v>3</v>
      </c>
      <c r="W103" s="107">
        <f t="shared" si="16"/>
        <v>0</v>
      </c>
      <c r="X103" s="265"/>
    </row>
    <row r="104" spans="1:24" ht="24" customHeight="1">
      <c r="A104" s="105">
        <v>2040607</v>
      </c>
      <c r="B104" s="106" t="s">
        <v>189</v>
      </c>
      <c r="C104" s="122">
        <v>6</v>
      </c>
      <c r="D104" s="122">
        <v>66</v>
      </c>
      <c r="E104" s="123">
        <f t="shared" si="25"/>
        <v>72</v>
      </c>
      <c r="F104" s="122"/>
      <c r="G104" s="134"/>
      <c r="H104" s="122"/>
      <c r="I104" s="134"/>
      <c r="J104" s="122"/>
      <c r="K104" s="134"/>
      <c r="L104" s="122"/>
      <c r="M104" s="134"/>
      <c r="N104" s="123">
        <f t="shared" si="18"/>
        <v>0</v>
      </c>
      <c r="O104" s="122"/>
      <c r="P104" s="134"/>
      <c r="Q104" s="123">
        <f t="shared" si="19"/>
        <v>0</v>
      </c>
      <c r="R104" s="121">
        <f t="shared" si="24"/>
        <v>6</v>
      </c>
      <c r="S104" s="122">
        <f t="shared" si="24"/>
        <v>66</v>
      </c>
      <c r="T104" s="122">
        <v>60</v>
      </c>
      <c r="U104" s="122">
        <v>6</v>
      </c>
      <c r="V104" s="123">
        <f t="shared" si="20"/>
        <v>72</v>
      </c>
      <c r="W104" s="107">
        <f t="shared" si="16"/>
        <v>0</v>
      </c>
      <c r="X104" s="265"/>
    </row>
    <row r="105" spans="1:24" ht="24" customHeight="1">
      <c r="A105" s="105">
        <v>2040610</v>
      </c>
      <c r="B105" s="106" t="s">
        <v>190</v>
      </c>
      <c r="C105" s="122">
        <v>6</v>
      </c>
      <c r="D105" s="122">
        <v>4</v>
      </c>
      <c r="E105" s="123">
        <f t="shared" si="25"/>
        <v>10</v>
      </c>
      <c r="F105" s="122"/>
      <c r="G105" s="134"/>
      <c r="H105" s="122"/>
      <c r="I105" s="134"/>
      <c r="J105" s="122"/>
      <c r="K105" s="134"/>
      <c r="L105" s="122"/>
      <c r="M105" s="134"/>
      <c r="N105" s="123">
        <f t="shared" si="18"/>
        <v>0</v>
      </c>
      <c r="O105" s="122"/>
      <c r="P105" s="134"/>
      <c r="Q105" s="123">
        <f t="shared" si="19"/>
        <v>0</v>
      </c>
      <c r="R105" s="121">
        <f t="shared" si="24"/>
        <v>6</v>
      </c>
      <c r="S105" s="122">
        <f t="shared" si="24"/>
        <v>4</v>
      </c>
      <c r="T105" s="122">
        <v>4</v>
      </c>
      <c r="U105" s="122"/>
      <c r="V105" s="123">
        <f t="shared" si="20"/>
        <v>10</v>
      </c>
      <c r="W105" s="107">
        <f t="shared" si="16"/>
        <v>0</v>
      </c>
      <c r="X105" s="265"/>
    </row>
    <row r="106" spans="1:24" ht="24" customHeight="1">
      <c r="A106" s="105">
        <v>2040699</v>
      </c>
      <c r="B106" s="106" t="s">
        <v>191</v>
      </c>
      <c r="C106" s="122">
        <v>14</v>
      </c>
      <c r="D106" s="122">
        <v>7</v>
      </c>
      <c r="E106" s="123">
        <f t="shared" si="25"/>
        <v>21</v>
      </c>
      <c r="F106" s="122"/>
      <c r="G106" s="134"/>
      <c r="H106" s="122"/>
      <c r="I106" s="134"/>
      <c r="J106" s="122"/>
      <c r="K106" s="134"/>
      <c r="L106" s="122">
        <v>15</v>
      </c>
      <c r="M106" s="134" t="s">
        <v>639</v>
      </c>
      <c r="N106" s="123">
        <f t="shared" si="18"/>
        <v>15</v>
      </c>
      <c r="O106" s="122"/>
      <c r="P106" s="134"/>
      <c r="Q106" s="123">
        <f t="shared" si="19"/>
        <v>15</v>
      </c>
      <c r="R106" s="121">
        <f t="shared" si="24"/>
        <v>29</v>
      </c>
      <c r="S106" s="122">
        <f t="shared" si="24"/>
        <v>7</v>
      </c>
      <c r="T106" s="122">
        <v>7</v>
      </c>
      <c r="U106" s="122"/>
      <c r="V106" s="123">
        <f t="shared" si="20"/>
        <v>36</v>
      </c>
      <c r="W106" s="107">
        <f t="shared" si="16"/>
        <v>15</v>
      </c>
      <c r="X106" s="265" t="s">
        <v>920</v>
      </c>
    </row>
    <row r="107" spans="1:24" ht="24" customHeight="1">
      <c r="A107" s="100" t="s">
        <v>640</v>
      </c>
      <c r="B107" s="101" t="s">
        <v>192</v>
      </c>
      <c r="C107" s="102">
        <f>C108</f>
        <v>786</v>
      </c>
      <c r="D107" s="102">
        <f>D108</f>
        <v>87</v>
      </c>
      <c r="E107" s="103">
        <f t="shared" si="25"/>
        <v>873</v>
      </c>
      <c r="F107" s="102">
        <f>F108</f>
        <v>0</v>
      </c>
      <c r="G107" s="133"/>
      <c r="H107" s="102">
        <f>H108</f>
        <v>0</v>
      </c>
      <c r="I107" s="133"/>
      <c r="J107" s="102">
        <f>J108</f>
        <v>-268</v>
      </c>
      <c r="K107" s="133"/>
      <c r="L107" s="102">
        <f>L108</f>
        <v>0</v>
      </c>
      <c r="M107" s="133"/>
      <c r="N107" s="103">
        <f t="shared" si="18"/>
        <v>-268</v>
      </c>
      <c r="O107" s="102">
        <f>O108</f>
        <v>0</v>
      </c>
      <c r="P107" s="133"/>
      <c r="Q107" s="103">
        <f t="shared" si="19"/>
        <v>-268</v>
      </c>
      <c r="R107" s="102">
        <f>R108</f>
        <v>518</v>
      </c>
      <c r="S107" s="102">
        <f>S108</f>
        <v>87</v>
      </c>
      <c r="T107" s="102">
        <f>T108</f>
        <v>63</v>
      </c>
      <c r="U107" s="102">
        <f>U108</f>
        <v>24</v>
      </c>
      <c r="V107" s="103">
        <f t="shared" si="20"/>
        <v>605</v>
      </c>
      <c r="W107" s="104">
        <f t="shared" si="16"/>
        <v>-268</v>
      </c>
      <c r="X107" s="264"/>
    </row>
    <row r="108" spans="1:24" ht="36.75" customHeight="1">
      <c r="A108" s="105">
        <v>2049901</v>
      </c>
      <c r="B108" s="106" t="s">
        <v>192</v>
      </c>
      <c r="C108" s="122">
        <v>786</v>
      </c>
      <c r="D108" s="122">
        <v>87</v>
      </c>
      <c r="E108" s="123">
        <f t="shared" si="25"/>
        <v>873</v>
      </c>
      <c r="F108" s="122"/>
      <c r="G108" s="134"/>
      <c r="H108" s="122"/>
      <c r="I108" s="134"/>
      <c r="J108" s="122">
        <v>-268</v>
      </c>
      <c r="K108" s="134" t="s">
        <v>997</v>
      </c>
      <c r="L108" s="122"/>
      <c r="M108" s="134"/>
      <c r="N108" s="123">
        <f t="shared" si="18"/>
        <v>-268</v>
      </c>
      <c r="O108" s="122"/>
      <c r="P108" s="134"/>
      <c r="Q108" s="123">
        <f t="shared" si="19"/>
        <v>-268</v>
      </c>
      <c r="R108" s="121">
        <f>C108+N108</f>
        <v>518</v>
      </c>
      <c r="S108" s="122">
        <f>D108+O108</f>
        <v>87</v>
      </c>
      <c r="T108" s="122">
        <v>63</v>
      </c>
      <c r="U108" s="122">
        <v>24</v>
      </c>
      <c r="V108" s="123">
        <f t="shared" si="20"/>
        <v>605</v>
      </c>
      <c r="W108" s="107">
        <f t="shared" si="16"/>
        <v>-268</v>
      </c>
      <c r="X108" s="265" t="s">
        <v>1009</v>
      </c>
    </row>
    <row r="109" spans="1:24" ht="24" customHeight="1">
      <c r="A109" s="95" t="s">
        <v>641</v>
      </c>
      <c r="B109" s="96" t="s">
        <v>100</v>
      </c>
      <c r="C109" s="97">
        <f>SUM(C113,C110,C119,C121,C124,C126)</f>
        <v>12162</v>
      </c>
      <c r="D109" s="97">
        <f>SUM(D113,D110,D119,D121,D124,D126)</f>
        <v>1441</v>
      </c>
      <c r="E109" s="98">
        <f t="shared" si="25"/>
        <v>13603</v>
      </c>
      <c r="F109" s="97">
        <f>SUM(F113,F110,F119,F121,F124,F126)</f>
        <v>261</v>
      </c>
      <c r="G109" s="132"/>
      <c r="H109" s="97">
        <f>SUM(H113,H110,H119,H121,H124,H126)</f>
        <v>-6</v>
      </c>
      <c r="I109" s="132"/>
      <c r="J109" s="97">
        <f>SUM(J113,J110,J119,J121,J124,J126)</f>
        <v>-43</v>
      </c>
      <c r="K109" s="132"/>
      <c r="L109" s="97">
        <f>SUM(L113,L110,L119,L121,L124,L126)</f>
        <v>21</v>
      </c>
      <c r="M109" s="132"/>
      <c r="N109" s="98">
        <f t="shared" si="18"/>
        <v>233</v>
      </c>
      <c r="O109" s="97">
        <f>SUM(O113,O110,O119,O121,O124,O126)</f>
        <v>160</v>
      </c>
      <c r="P109" s="132"/>
      <c r="Q109" s="98">
        <f t="shared" si="19"/>
        <v>393</v>
      </c>
      <c r="R109" s="97">
        <f>SUM(R113,R110,R119,R121,R124,R126)</f>
        <v>12395</v>
      </c>
      <c r="S109" s="97">
        <f>SUM(S113,S110,S119,S121,S124,S126)</f>
        <v>1601</v>
      </c>
      <c r="T109" s="97">
        <f>SUM(T113,T110,T119,T121,T124,T126)</f>
        <v>1094</v>
      </c>
      <c r="U109" s="97">
        <f>SUM(U113,U110,U119,U121,U124,U126)</f>
        <v>347</v>
      </c>
      <c r="V109" s="98">
        <f t="shared" si="20"/>
        <v>13996</v>
      </c>
      <c r="W109" s="99">
        <f t="shared" si="16"/>
        <v>393</v>
      </c>
      <c r="X109" s="263"/>
    </row>
    <row r="110" spans="1:24" ht="24" customHeight="1">
      <c r="A110" s="100" t="s">
        <v>642</v>
      </c>
      <c r="B110" s="101" t="s">
        <v>193</v>
      </c>
      <c r="C110" s="102">
        <f>SUM(C111:C112)</f>
        <v>805</v>
      </c>
      <c r="D110" s="102">
        <f>SUM(D111:D112)</f>
        <v>0</v>
      </c>
      <c r="E110" s="103">
        <f t="shared" si="25"/>
        <v>805</v>
      </c>
      <c r="F110" s="102">
        <f>SUM(F111:F112)</f>
        <v>20</v>
      </c>
      <c r="G110" s="133"/>
      <c r="H110" s="102">
        <f>SUM(H111:H112)</f>
        <v>-6</v>
      </c>
      <c r="I110" s="133"/>
      <c r="J110" s="102">
        <f>SUM(J111:J112)</f>
        <v>0</v>
      </c>
      <c r="K110" s="133"/>
      <c r="L110" s="102">
        <f>SUM(L111:L112)</f>
        <v>0</v>
      </c>
      <c r="M110" s="133"/>
      <c r="N110" s="103">
        <f t="shared" si="18"/>
        <v>14</v>
      </c>
      <c r="O110" s="102">
        <f>SUM(O111:O112)</f>
        <v>0</v>
      </c>
      <c r="P110" s="133"/>
      <c r="Q110" s="103">
        <f t="shared" si="19"/>
        <v>14</v>
      </c>
      <c r="R110" s="102">
        <f>SUM(R111:R112)</f>
        <v>819</v>
      </c>
      <c r="S110" s="102">
        <f>SUM(S111:S112)</f>
        <v>0</v>
      </c>
      <c r="T110" s="102">
        <f>SUM(T111:T112)</f>
        <v>0</v>
      </c>
      <c r="U110" s="102">
        <f>SUM(U111:U112)</f>
        <v>0</v>
      </c>
      <c r="V110" s="103">
        <f t="shared" si="20"/>
        <v>819</v>
      </c>
      <c r="W110" s="104">
        <f t="shared" si="16"/>
        <v>14</v>
      </c>
      <c r="X110" s="264"/>
    </row>
    <row r="111" spans="1:24" ht="24" customHeight="1">
      <c r="A111" s="105">
        <v>2050101</v>
      </c>
      <c r="B111" s="106" t="s">
        <v>122</v>
      </c>
      <c r="C111" s="122">
        <v>541</v>
      </c>
      <c r="D111" s="122">
        <v>0</v>
      </c>
      <c r="E111" s="123">
        <f t="shared" si="25"/>
        <v>541</v>
      </c>
      <c r="F111" s="122">
        <v>20</v>
      </c>
      <c r="G111" s="134" t="s">
        <v>578</v>
      </c>
      <c r="H111" s="122"/>
      <c r="I111" s="134"/>
      <c r="J111" s="122"/>
      <c r="K111" s="134"/>
      <c r="L111" s="122"/>
      <c r="M111" s="134"/>
      <c r="N111" s="123">
        <f t="shared" si="18"/>
        <v>20</v>
      </c>
      <c r="O111" s="122"/>
      <c r="P111" s="134"/>
      <c r="Q111" s="123">
        <f t="shared" si="19"/>
        <v>20</v>
      </c>
      <c r="R111" s="121">
        <f>C111+N111</f>
        <v>561</v>
      </c>
      <c r="S111" s="122">
        <f>D111+O111</f>
        <v>0</v>
      </c>
      <c r="T111" s="122"/>
      <c r="U111" s="122"/>
      <c r="V111" s="123">
        <f t="shared" si="20"/>
        <v>561</v>
      </c>
      <c r="W111" s="107">
        <f t="shared" si="16"/>
        <v>20</v>
      </c>
      <c r="X111" s="265" t="s">
        <v>921</v>
      </c>
    </row>
    <row r="112" spans="1:24" ht="38.25" customHeight="1">
      <c r="A112" s="105">
        <v>2050199</v>
      </c>
      <c r="B112" s="106" t="s">
        <v>194</v>
      </c>
      <c r="C112" s="122">
        <v>264</v>
      </c>
      <c r="D112" s="122">
        <v>0</v>
      </c>
      <c r="E112" s="123">
        <f t="shared" si="25"/>
        <v>264</v>
      </c>
      <c r="F112" s="122"/>
      <c r="G112" s="134"/>
      <c r="H112" s="122">
        <v>-6</v>
      </c>
      <c r="I112" s="134" t="s">
        <v>643</v>
      </c>
      <c r="J112" s="122"/>
      <c r="K112" s="134"/>
      <c r="L112" s="122"/>
      <c r="M112" s="134"/>
      <c r="N112" s="123">
        <f t="shared" si="18"/>
        <v>-6</v>
      </c>
      <c r="O112" s="122"/>
      <c r="P112" s="134"/>
      <c r="Q112" s="123">
        <f t="shared" si="19"/>
        <v>-6</v>
      </c>
      <c r="R112" s="121">
        <f>C112+N112</f>
        <v>258</v>
      </c>
      <c r="S112" s="122">
        <f>D112+O112</f>
        <v>0</v>
      </c>
      <c r="T112" s="122"/>
      <c r="U112" s="122"/>
      <c r="V112" s="123">
        <f t="shared" si="20"/>
        <v>258</v>
      </c>
      <c r="W112" s="107">
        <f t="shared" si="16"/>
        <v>-6</v>
      </c>
      <c r="X112" s="265" t="s">
        <v>922</v>
      </c>
    </row>
    <row r="113" spans="1:24" ht="24" customHeight="1">
      <c r="A113" s="100" t="s">
        <v>644</v>
      </c>
      <c r="B113" s="101" t="s">
        <v>195</v>
      </c>
      <c r="C113" s="102">
        <f>SUM(C114:C118)</f>
        <v>10682</v>
      </c>
      <c r="D113" s="102">
        <f>SUM(D114:D118)</f>
        <v>1223</v>
      </c>
      <c r="E113" s="103">
        <f t="shared" si="25"/>
        <v>11905</v>
      </c>
      <c r="F113" s="102">
        <f>SUM(F114:F118)</f>
        <v>224</v>
      </c>
      <c r="G113" s="133"/>
      <c r="H113" s="102">
        <f>SUM(H114:H118)</f>
        <v>0</v>
      </c>
      <c r="I113" s="133"/>
      <c r="J113" s="102">
        <f>SUM(J114:J118)</f>
        <v>0</v>
      </c>
      <c r="K113" s="133"/>
      <c r="L113" s="102">
        <f>SUM(L114:L118)</f>
        <v>0</v>
      </c>
      <c r="M113" s="133"/>
      <c r="N113" s="103">
        <f t="shared" si="18"/>
        <v>224</v>
      </c>
      <c r="O113" s="102">
        <f>SUM(O114:O118)</f>
        <v>137</v>
      </c>
      <c r="P113" s="133"/>
      <c r="Q113" s="103">
        <f t="shared" si="19"/>
        <v>361</v>
      </c>
      <c r="R113" s="102">
        <f>SUM(R114:R118)</f>
        <v>10906</v>
      </c>
      <c r="S113" s="102">
        <f>SUM(S114:S118)</f>
        <v>1360</v>
      </c>
      <c r="T113" s="102">
        <f>SUM(T114:T118)</f>
        <v>1094</v>
      </c>
      <c r="U113" s="102">
        <f>SUM(U114:U118)</f>
        <v>129</v>
      </c>
      <c r="V113" s="103">
        <f t="shared" si="20"/>
        <v>12266</v>
      </c>
      <c r="W113" s="104">
        <f t="shared" si="16"/>
        <v>361</v>
      </c>
      <c r="X113" s="264"/>
    </row>
    <row r="114" spans="1:24" ht="24" customHeight="1">
      <c r="A114" s="105">
        <v>2050201</v>
      </c>
      <c r="B114" s="106" t="s">
        <v>196</v>
      </c>
      <c r="C114" s="122">
        <v>500</v>
      </c>
      <c r="D114" s="122">
        <v>77</v>
      </c>
      <c r="E114" s="123">
        <f t="shared" si="25"/>
        <v>577</v>
      </c>
      <c r="F114" s="122"/>
      <c r="G114" s="134"/>
      <c r="H114" s="122"/>
      <c r="I114" s="134"/>
      <c r="J114" s="122"/>
      <c r="K114" s="134"/>
      <c r="L114" s="122"/>
      <c r="M114" s="134"/>
      <c r="N114" s="123">
        <f t="shared" si="18"/>
        <v>0</v>
      </c>
      <c r="O114" s="122"/>
      <c r="P114" s="134"/>
      <c r="Q114" s="123">
        <f t="shared" si="19"/>
        <v>0</v>
      </c>
      <c r="R114" s="121">
        <f t="shared" ref="R114:S118" si="26">C114+N114</f>
        <v>500</v>
      </c>
      <c r="S114" s="122">
        <f t="shared" si="26"/>
        <v>77</v>
      </c>
      <c r="T114" s="122">
        <v>72</v>
      </c>
      <c r="U114" s="122">
        <v>5</v>
      </c>
      <c r="V114" s="123">
        <f t="shared" si="20"/>
        <v>577</v>
      </c>
      <c r="W114" s="107">
        <f t="shared" si="16"/>
        <v>0</v>
      </c>
      <c r="X114" s="265"/>
    </row>
    <row r="115" spans="1:24" ht="54" customHeight="1">
      <c r="A115" s="105">
        <v>2050202</v>
      </c>
      <c r="B115" s="106" t="s">
        <v>197</v>
      </c>
      <c r="C115" s="122">
        <v>4583</v>
      </c>
      <c r="D115" s="122">
        <v>0</v>
      </c>
      <c r="E115" s="123">
        <f t="shared" si="25"/>
        <v>4583</v>
      </c>
      <c r="F115" s="122">
        <v>46</v>
      </c>
      <c r="G115" s="134" t="s">
        <v>645</v>
      </c>
      <c r="H115" s="122"/>
      <c r="I115" s="134"/>
      <c r="J115" s="122"/>
      <c r="K115" s="134"/>
      <c r="L115" s="122"/>
      <c r="M115" s="134"/>
      <c r="N115" s="123">
        <f t="shared" si="18"/>
        <v>46</v>
      </c>
      <c r="O115" s="122"/>
      <c r="P115" s="134"/>
      <c r="Q115" s="123">
        <f t="shared" si="19"/>
        <v>46</v>
      </c>
      <c r="R115" s="121">
        <f t="shared" si="26"/>
        <v>4629</v>
      </c>
      <c r="S115" s="122">
        <f t="shared" si="26"/>
        <v>0</v>
      </c>
      <c r="T115" s="122"/>
      <c r="U115" s="122"/>
      <c r="V115" s="123">
        <f t="shared" si="20"/>
        <v>4629</v>
      </c>
      <c r="W115" s="107">
        <f t="shared" si="16"/>
        <v>46</v>
      </c>
      <c r="X115" s="265" t="s">
        <v>923</v>
      </c>
    </row>
    <row r="116" spans="1:24" ht="24" customHeight="1">
      <c r="A116" s="105">
        <v>2050203</v>
      </c>
      <c r="B116" s="106" t="s">
        <v>198</v>
      </c>
      <c r="C116" s="122">
        <v>3175</v>
      </c>
      <c r="D116" s="122">
        <v>1</v>
      </c>
      <c r="E116" s="123">
        <f t="shared" si="25"/>
        <v>3176</v>
      </c>
      <c r="F116" s="122">
        <v>58</v>
      </c>
      <c r="G116" s="134" t="s">
        <v>645</v>
      </c>
      <c r="H116" s="122"/>
      <c r="I116" s="134"/>
      <c r="J116" s="122"/>
      <c r="K116" s="134"/>
      <c r="L116" s="122"/>
      <c r="M116" s="134"/>
      <c r="N116" s="123">
        <f t="shared" si="18"/>
        <v>58</v>
      </c>
      <c r="O116" s="122"/>
      <c r="P116" s="134"/>
      <c r="Q116" s="123">
        <f t="shared" si="19"/>
        <v>58</v>
      </c>
      <c r="R116" s="121">
        <f t="shared" si="26"/>
        <v>3233</v>
      </c>
      <c r="S116" s="122">
        <f t="shared" si="26"/>
        <v>1</v>
      </c>
      <c r="T116" s="122">
        <v>1</v>
      </c>
      <c r="U116" s="122"/>
      <c r="V116" s="123">
        <f t="shared" si="20"/>
        <v>3234</v>
      </c>
      <c r="W116" s="107">
        <f t="shared" si="16"/>
        <v>58</v>
      </c>
      <c r="X116" s="265" t="s">
        <v>924</v>
      </c>
    </row>
    <row r="117" spans="1:24" ht="39.6" customHeight="1">
      <c r="A117" s="105">
        <v>2050204</v>
      </c>
      <c r="B117" s="106" t="s">
        <v>199</v>
      </c>
      <c r="C117" s="122">
        <v>1787</v>
      </c>
      <c r="D117" s="122">
        <v>60</v>
      </c>
      <c r="E117" s="123">
        <f t="shared" si="25"/>
        <v>1847</v>
      </c>
      <c r="F117" s="122">
        <v>120</v>
      </c>
      <c r="G117" s="134" t="s">
        <v>645</v>
      </c>
      <c r="H117" s="122"/>
      <c r="I117" s="134"/>
      <c r="J117" s="122"/>
      <c r="K117" s="134"/>
      <c r="L117" s="122"/>
      <c r="M117" s="134"/>
      <c r="N117" s="123">
        <f t="shared" si="18"/>
        <v>120</v>
      </c>
      <c r="O117" s="122">
        <v>3</v>
      </c>
      <c r="P117" s="134" t="s">
        <v>646</v>
      </c>
      <c r="Q117" s="123">
        <f t="shared" si="19"/>
        <v>123</v>
      </c>
      <c r="R117" s="121">
        <f t="shared" si="26"/>
        <v>1907</v>
      </c>
      <c r="S117" s="122">
        <f t="shared" si="26"/>
        <v>63</v>
      </c>
      <c r="T117" s="122">
        <v>55</v>
      </c>
      <c r="U117" s="122">
        <v>5</v>
      </c>
      <c r="V117" s="123">
        <f t="shared" si="20"/>
        <v>1970</v>
      </c>
      <c r="W117" s="107">
        <f t="shared" si="16"/>
        <v>123</v>
      </c>
      <c r="X117" s="265" t="s">
        <v>925</v>
      </c>
    </row>
    <row r="118" spans="1:24" ht="24" customHeight="1">
      <c r="A118" s="105">
        <v>2050299</v>
      </c>
      <c r="B118" s="106" t="s">
        <v>200</v>
      </c>
      <c r="C118" s="122">
        <v>637</v>
      </c>
      <c r="D118" s="122">
        <v>1085</v>
      </c>
      <c r="E118" s="123">
        <f t="shared" si="25"/>
        <v>1722</v>
      </c>
      <c r="F118" s="122"/>
      <c r="G118" s="134"/>
      <c r="H118" s="122"/>
      <c r="I118" s="134"/>
      <c r="J118" s="122"/>
      <c r="K118" s="134"/>
      <c r="L118" s="122"/>
      <c r="M118" s="134"/>
      <c r="N118" s="123">
        <f t="shared" si="18"/>
        <v>0</v>
      </c>
      <c r="O118" s="122">
        <v>134</v>
      </c>
      <c r="P118" s="134" t="s">
        <v>647</v>
      </c>
      <c r="Q118" s="123">
        <f t="shared" si="19"/>
        <v>134</v>
      </c>
      <c r="R118" s="121">
        <f t="shared" si="26"/>
        <v>637</v>
      </c>
      <c r="S118" s="122">
        <f t="shared" si="26"/>
        <v>1219</v>
      </c>
      <c r="T118" s="122">
        <v>966</v>
      </c>
      <c r="U118" s="122">
        <v>119</v>
      </c>
      <c r="V118" s="123">
        <f t="shared" si="20"/>
        <v>1856</v>
      </c>
      <c r="W118" s="107">
        <f t="shared" si="16"/>
        <v>134</v>
      </c>
      <c r="X118" s="265" t="s">
        <v>926</v>
      </c>
    </row>
    <row r="119" spans="1:24" ht="24" customHeight="1">
      <c r="A119" s="100" t="s">
        <v>648</v>
      </c>
      <c r="B119" s="101" t="s">
        <v>201</v>
      </c>
      <c r="C119" s="102">
        <f>C120</f>
        <v>188</v>
      </c>
      <c r="D119" s="102">
        <f>D120</f>
        <v>3</v>
      </c>
      <c r="E119" s="103">
        <f t="shared" si="25"/>
        <v>191</v>
      </c>
      <c r="F119" s="102">
        <f>F120</f>
        <v>12</v>
      </c>
      <c r="G119" s="133"/>
      <c r="H119" s="102">
        <f>H120</f>
        <v>0</v>
      </c>
      <c r="I119" s="133"/>
      <c r="J119" s="102">
        <f>J120</f>
        <v>0</v>
      </c>
      <c r="K119" s="133"/>
      <c r="L119" s="102">
        <f>L120</f>
        <v>1</v>
      </c>
      <c r="M119" s="133"/>
      <c r="N119" s="103">
        <f t="shared" si="18"/>
        <v>13</v>
      </c>
      <c r="O119" s="102">
        <f>O120</f>
        <v>0</v>
      </c>
      <c r="P119" s="133"/>
      <c r="Q119" s="103">
        <f t="shared" si="19"/>
        <v>13</v>
      </c>
      <c r="R119" s="102">
        <f>R120</f>
        <v>201</v>
      </c>
      <c r="S119" s="102">
        <f>S120</f>
        <v>3</v>
      </c>
      <c r="T119" s="102">
        <f>T120</f>
        <v>0</v>
      </c>
      <c r="U119" s="102">
        <f>U120</f>
        <v>3</v>
      </c>
      <c r="V119" s="103">
        <f t="shared" si="20"/>
        <v>204</v>
      </c>
      <c r="W119" s="104">
        <f t="shared" si="16"/>
        <v>13</v>
      </c>
      <c r="X119" s="264"/>
    </row>
    <row r="120" spans="1:24" ht="24" customHeight="1">
      <c r="A120" s="105">
        <v>2050302</v>
      </c>
      <c r="B120" s="106" t="s">
        <v>202</v>
      </c>
      <c r="C120" s="122">
        <v>188</v>
      </c>
      <c r="D120" s="122">
        <v>3</v>
      </c>
      <c r="E120" s="123">
        <f t="shared" si="25"/>
        <v>191</v>
      </c>
      <c r="F120" s="122">
        <v>12</v>
      </c>
      <c r="G120" s="134" t="s">
        <v>578</v>
      </c>
      <c r="H120" s="122"/>
      <c r="I120" s="134"/>
      <c r="J120" s="122"/>
      <c r="K120" s="134"/>
      <c r="L120" s="122">
        <v>1</v>
      </c>
      <c r="M120" s="134" t="s">
        <v>649</v>
      </c>
      <c r="N120" s="123">
        <f t="shared" si="18"/>
        <v>13</v>
      </c>
      <c r="O120" s="122"/>
      <c r="P120" s="134"/>
      <c r="Q120" s="123">
        <f t="shared" si="19"/>
        <v>13</v>
      </c>
      <c r="R120" s="121">
        <f>C120+N120</f>
        <v>201</v>
      </c>
      <c r="S120" s="122">
        <f>D120+O120</f>
        <v>3</v>
      </c>
      <c r="T120" s="122"/>
      <c r="U120" s="122">
        <v>3</v>
      </c>
      <c r="V120" s="123">
        <f t="shared" si="20"/>
        <v>204</v>
      </c>
      <c r="W120" s="107">
        <f t="shared" si="16"/>
        <v>13</v>
      </c>
      <c r="X120" s="265" t="s">
        <v>900</v>
      </c>
    </row>
    <row r="121" spans="1:24" ht="24" customHeight="1">
      <c r="A121" s="100" t="s">
        <v>650</v>
      </c>
      <c r="B121" s="101" t="s">
        <v>203</v>
      </c>
      <c r="C121" s="102">
        <f>SUM(C122:C123)</f>
        <v>387</v>
      </c>
      <c r="D121" s="102">
        <f>SUM(D122:D123)</f>
        <v>210</v>
      </c>
      <c r="E121" s="103">
        <f t="shared" si="25"/>
        <v>597</v>
      </c>
      <c r="F121" s="102">
        <f>SUM(F122:F123)</f>
        <v>5</v>
      </c>
      <c r="G121" s="133"/>
      <c r="H121" s="102">
        <f>SUM(H122:H123)</f>
        <v>0</v>
      </c>
      <c r="I121" s="133"/>
      <c r="J121" s="102">
        <f>SUM(J122:J123)</f>
        <v>0</v>
      </c>
      <c r="K121" s="133"/>
      <c r="L121" s="102">
        <f>SUM(L122:L123)</f>
        <v>0</v>
      </c>
      <c r="M121" s="133"/>
      <c r="N121" s="103">
        <f t="shared" si="18"/>
        <v>5</v>
      </c>
      <c r="O121" s="102">
        <f>SUM(O122:O123)</f>
        <v>0</v>
      </c>
      <c r="P121" s="133"/>
      <c r="Q121" s="103">
        <f t="shared" si="19"/>
        <v>5</v>
      </c>
      <c r="R121" s="102">
        <f>SUM(R122:R123)</f>
        <v>392</v>
      </c>
      <c r="S121" s="102">
        <f>SUM(S122:S123)</f>
        <v>210</v>
      </c>
      <c r="T121" s="102">
        <f>SUM(T122:T123)</f>
        <v>0</v>
      </c>
      <c r="U121" s="102">
        <f>SUM(U122:U123)</f>
        <v>210</v>
      </c>
      <c r="V121" s="103">
        <f t="shared" si="20"/>
        <v>602</v>
      </c>
      <c r="W121" s="104">
        <f t="shared" si="16"/>
        <v>5</v>
      </c>
      <c r="X121" s="264"/>
    </row>
    <row r="122" spans="1:24" ht="24" customHeight="1">
      <c r="A122" s="105">
        <v>2050801</v>
      </c>
      <c r="B122" s="106" t="s">
        <v>204</v>
      </c>
      <c r="C122" s="122">
        <v>200</v>
      </c>
      <c r="D122" s="122">
        <v>210</v>
      </c>
      <c r="E122" s="123">
        <f t="shared" si="25"/>
        <v>410</v>
      </c>
      <c r="F122" s="122"/>
      <c r="G122" s="134"/>
      <c r="H122" s="122"/>
      <c r="I122" s="134"/>
      <c r="J122" s="122"/>
      <c r="K122" s="134"/>
      <c r="L122" s="122"/>
      <c r="M122" s="134"/>
      <c r="N122" s="123">
        <f t="shared" si="18"/>
        <v>0</v>
      </c>
      <c r="O122" s="122"/>
      <c r="P122" s="134"/>
      <c r="Q122" s="123">
        <f t="shared" si="19"/>
        <v>0</v>
      </c>
      <c r="R122" s="121">
        <f>C122+N122</f>
        <v>200</v>
      </c>
      <c r="S122" s="122">
        <f>D122+O122</f>
        <v>210</v>
      </c>
      <c r="T122" s="122"/>
      <c r="U122" s="122">
        <v>210</v>
      </c>
      <c r="V122" s="123">
        <f t="shared" si="20"/>
        <v>410</v>
      </c>
      <c r="W122" s="107">
        <f t="shared" si="16"/>
        <v>0</v>
      </c>
      <c r="X122" s="265"/>
    </row>
    <row r="123" spans="1:24" ht="24" customHeight="1">
      <c r="A123" s="105">
        <v>2050802</v>
      </c>
      <c r="B123" s="106" t="s">
        <v>205</v>
      </c>
      <c r="C123" s="122">
        <v>187</v>
      </c>
      <c r="D123" s="122">
        <v>0</v>
      </c>
      <c r="E123" s="123">
        <f t="shared" si="25"/>
        <v>187</v>
      </c>
      <c r="F123" s="122">
        <v>5</v>
      </c>
      <c r="G123" s="134" t="s">
        <v>578</v>
      </c>
      <c r="H123" s="122"/>
      <c r="I123" s="134"/>
      <c r="J123" s="122"/>
      <c r="K123" s="134"/>
      <c r="L123" s="122"/>
      <c r="M123" s="134"/>
      <c r="N123" s="123">
        <f t="shared" si="18"/>
        <v>5</v>
      </c>
      <c r="O123" s="122"/>
      <c r="P123" s="134"/>
      <c r="Q123" s="123">
        <f t="shared" si="19"/>
        <v>5</v>
      </c>
      <c r="R123" s="121">
        <f>C123+N123</f>
        <v>192</v>
      </c>
      <c r="S123" s="122">
        <f>D123+O123</f>
        <v>0</v>
      </c>
      <c r="T123" s="122"/>
      <c r="U123" s="122"/>
      <c r="V123" s="123">
        <f t="shared" si="20"/>
        <v>192</v>
      </c>
      <c r="W123" s="107">
        <f t="shared" si="16"/>
        <v>5</v>
      </c>
      <c r="X123" s="265" t="s">
        <v>494</v>
      </c>
    </row>
    <row r="124" spans="1:24" ht="24" customHeight="1">
      <c r="A124" s="100" t="s">
        <v>651</v>
      </c>
      <c r="B124" s="101" t="s">
        <v>206</v>
      </c>
      <c r="C124" s="102">
        <f>C125</f>
        <v>0</v>
      </c>
      <c r="D124" s="102">
        <f>D125</f>
        <v>0</v>
      </c>
      <c r="E124" s="103">
        <f t="shared" si="25"/>
        <v>0</v>
      </c>
      <c r="F124" s="102">
        <f>F125</f>
        <v>0</v>
      </c>
      <c r="G124" s="133"/>
      <c r="H124" s="102">
        <f>H125</f>
        <v>0</v>
      </c>
      <c r="I124" s="133"/>
      <c r="J124" s="102">
        <f>J125</f>
        <v>0</v>
      </c>
      <c r="K124" s="133"/>
      <c r="L124" s="102">
        <f>L125</f>
        <v>0</v>
      </c>
      <c r="M124" s="133"/>
      <c r="N124" s="103">
        <f t="shared" si="18"/>
        <v>0</v>
      </c>
      <c r="O124" s="102">
        <f>O125</f>
        <v>0</v>
      </c>
      <c r="P124" s="133"/>
      <c r="Q124" s="103">
        <f t="shared" si="19"/>
        <v>0</v>
      </c>
      <c r="R124" s="102">
        <f>R125</f>
        <v>0</v>
      </c>
      <c r="S124" s="102">
        <f>S125</f>
        <v>0</v>
      </c>
      <c r="T124" s="102">
        <f>T125</f>
        <v>0</v>
      </c>
      <c r="U124" s="102">
        <f>U125</f>
        <v>0</v>
      </c>
      <c r="V124" s="103">
        <f t="shared" si="20"/>
        <v>0</v>
      </c>
      <c r="W124" s="104">
        <f t="shared" si="16"/>
        <v>0</v>
      </c>
      <c r="X124" s="264"/>
    </row>
    <row r="125" spans="1:24" ht="30.75" customHeight="1">
      <c r="A125" s="105">
        <v>2050999</v>
      </c>
      <c r="B125" s="106" t="s">
        <v>207</v>
      </c>
      <c r="C125" s="122"/>
      <c r="D125" s="122">
        <v>0</v>
      </c>
      <c r="E125" s="123">
        <f t="shared" si="25"/>
        <v>0</v>
      </c>
      <c r="F125" s="122"/>
      <c r="G125" s="134"/>
      <c r="H125" s="122"/>
      <c r="I125" s="134"/>
      <c r="J125" s="122"/>
      <c r="K125" s="134"/>
      <c r="L125" s="122"/>
      <c r="M125" s="134"/>
      <c r="N125" s="123">
        <f t="shared" si="18"/>
        <v>0</v>
      </c>
      <c r="O125" s="122"/>
      <c r="P125" s="134"/>
      <c r="Q125" s="123">
        <f t="shared" si="19"/>
        <v>0</v>
      </c>
      <c r="R125" s="121">
        <f>C125+N125</f>
        <v>0</v>
      </c>
      <c r="S125" s="122">
        <f>D125+O125</f>
        <v>0</v>
      </c>
      <c r="T125" s="122"/>
      <c r="U125" s="122"/>
      <c r="V125" s="123">
        <f t="shared" si="20"/>
        <v>0</v>
      </c>
      <c r="W125" s="107">
        <f t="shared" si="16"/>
        <v>0</v>
      </c>
      <c r="X125" s="265"/>
    </row>
    <row r="126" spans="1:24" ht="24" customHeight="1">
      <c r="A126" s="100" t="s">
        <v>652</v>
      </c>
      <c r="B126" s="101" t="s">
        <v>208</v>
      </c>
      <c r="C126" s="102">
        <f>C127</f>
        <v>100</v>
      </c>
      <c r="D126" s="102">
        <f>D127</f>
        <v>5</v>
      </c>
      <c r="E126" s="103">
        <f t="shared" si="25"/>
        <v>105</v>
      </c>
      <c r="F126" s="102">
        <f>F127</f>
        <v>0</v>
      </c>
      <c r="G126" s="133"/>
      <c r="H126" s="102">
        <f>H127</f>
        <v>0</v>
      </c>
      <c r="I126" s="133"/>
      <c r="J126" s="102">
        <f>J127</f>
        <v>-43</v>
      </c>
      <c r="K126" s="133"/>
      <c r="L126" s="102">
        <f>L127</f>
        <v>20</v>
      </c>
      <c r="M126" s="133"/>
      <c r="N126" s="103">
        <f t="shared" si="18"/>
        <v>-23</v>
      </c>
      <c r="O126" s="102">
        <f>O127</f>
        <v>23</v>
      </c>
      <c r="P126" s="133"/>
      <c r="Q126" s="103">
        <f t="shared" si="19"/>
        <v>0</v>
      </c>
      <c r="R126" s="102">
        <f>R127</f>
        <v>77</v>
      </c>
      <c r="S126" s="102">
        <f>S127</f>
        <v>28</v>
      </c>
      <c r="T126" s="102">
        <f>T127</f>
        <v>0</v>
      </c>
      <c r="U126" s="102">
        <f>U127</f>
        <v>5</v>
      </c>
      <c r="V126" s="103">
        <f t="shared" si="20"/>
        <v>105</v>
      </c>
      <c r="W126" s="104">
        <f t="shared" si="16"/>
        <v>0</v>
      </c>
      <c r="X126" s="264"/>
    </row>
    <row r="127" spans="1:24" ht="45" customHeight="1">
      <c r="A127" s="105">
        <v>2059999</v>
      </c>
      <c r="B127" s="106" t="s">
        <v>208</v>
      </c>
      <c r="C127" s="122">
        <v>100</v>
      </c>
      <c r="D127" s="122">
        <v>5</v>
      </c>
      <c r="E127" s="123">
        <f t="shared" si="25"/>
        <v>105</v>
      </c>
      <c r="F127" s="122"/>
      <c r="G127" s="134"/>
      <c r="H127" s="122"/>
      <c r="I127" s="134"/>
      <c r="J127" s="122">
        <v>-43</v>
      </c>
      <c r="K127" s="134" t="s">
        <v>998</v>
      </c>
      <c r="L127" s="122">
        <v>20</v>
      </c>
      <c r="M127" s="134" t="s">
        <v>653</v>
      </c>
      <c r="N127" s="123">
        <f t="shared" si="18"/>
        <v>-23</v>
      </c>
      <c r="O127" s="122">
        <v>23</v>
      </c>
      <c r="P127" s="134" t="s">
        <v>654</v>
      </c>
      <c r="Q127" s="123">
        <f t="shared" si="19"/>
        <v>0</v>
      </c>
      <c r="R127" s="121">
        <f>C127+N127</f>
        <v>77</v>
      </c>
      <c r="S127" s="122">
        <f>D127+O127</f>
        <v>28</v>
      </c>
      <c r="T127" s="122"/>
      <c r="U127" s="122">
        <v>5</v>
      </c>
      <c r="V127" s="123">
        <f t="shared" si="20"/>
        <v>105</v>
      </c>
      <c r="W127" s="107">
        <f t="shared" si="16"/>
        <v>0</v>
      </c>
      <c r="X127" s="265" t="s">
        <v>1010</v>
      </c>
    </row>
    <row r="128" spans="1:24" ht="24" customHeight="1">
      <c r="A128" s="95" t="s">
        <v>655</v>
      </c>
      <c r="B128" s="96" t="s">
        <v>101</v>
      </c>
      <c r="C128" s="97">
        <f>SUM(C131,C129,C133,C135)</f>
        <v>219</v>
      </c>
      <c r="D128" s="97">
        <f>SUM(D131,D129,D133,D135)</f>
        <v>16</v>
      </c>
      <c r="E128" s="98">
        <f t="shared" si="25"/>
        <v>235</v>
      </c>
      <c r="F128" s="97">
        <f>SUM(F131,F129,F133,F135)</f>
        <v>-2</v>
      </c>
      <c r="G128" s="132"/>
      <c r="H128" s="97">
        <f>SUM(H131,H129,H133,H135)</f>
        <v>0</v>
      </c>
      <c r="I128" s="132"/>
      <c r="J128" s="97">
        <f>SUM(J131,J129,J133,J135)</f>
        <v>0</v>
      </c>
      <c r="K128" s="132"/>
      <c r="L128" s="97">
        <f>SUM(L131,L129,L133,L135)</f>
        <v>0</v>
      </c>
      <c r="M128" s="132"/>
      <c r="N128" s="98">
        <f t="shared" si="18"/>
        <v>-2</v>
      </c>
      <c r="O128" s="97">
        <f>SUM(O131,O129,O133,O135)</f>
        <v>0</v>
      </c>
      <c r="P128" s="132"/>
      <c r="Q128" s="98">
        <f t="shared" si="19"/>
        <v>-2</v>
      </c>
      <c r="R128" s="97">
        <f>SUM(R131,R129,R133,R135)</f>
        <v>217</v>
      </c>
      <c r="S128" s="97">
        <f>SUM(S131,S129,S133,S135)</f>
        <v>16</v>
      </c>
      <c r="T128" s="97">
        <f>SUM(T131,T129,T133,T135)</f>
        <v>0</v>
      </c>
      <c r="U128" s="97">
        <f>SUM(U131,U129,U133,U135)</f>
        <v>16</v>
      </c>
      <c r="V128" s="98">
        <f t="shared" si="20"/>
        <v>233</v>
      </c>
      <c r="W128" s="99">
        <f t="shared" si="16"/>
        <v>-2</v>
      </c>
      <c r="X128" s="263"/>
    </row>
    <row r="129" spans="1:24" ht="24" customHeight="1">
      <c r="A129" s="100" t="s">
        <v>656</v>
      </c>
      <c r="B129" s="101" t="s">
        <v>209</v>
      </c>
      <c r="C129" s="102">
        <f>C130</f>
        <v>61</v>
      </c>
      <c r="D129" s="102">
        <f>D130</f>
        <v>0</v>
      </c>
      <c r="E129" s="103">
        <f t="shared" si="25"/>
        <v>61</v>
      </c>
      <c r="F129" s="102">
        <f>F130</f>
        <v>-2</v>
      </c>
      <c r="G129" s="133"/>
      <c r="H129" s="102">
        <f>H130</f>
        <v>0</v>
      </c>
      <c r="I129" s="133"/>
      <c r="J129" s="102">
        <f>J130</f>
        <v>0</v>
      </c>
      <c r="K129" s="133"/>
      <c r="L129" s="102">
        <f>L130</f>
        <v>0</v>
      </c>
      <c r="M129" s="133"/>
      <c r="N129" s="103">
        <f t="shared" si="18"/>
        <v>-2</v>
      </c>
      <c r="O129" s="102">
        <f>O130</f>
        <v>0</v>
      </c>
      <c r="P129" s="133"/>
      <c r="Q129" s="103">
        <f t="shared" si="19"/>
        <v>-2</v>
      </c>
      <c r="R129" s="102">
        <f>R130</f>
        <v>59</v>
      </c>
      <c r="S129" s="102">
        <f>S130</f>
        <v>0</v>
      </c>
      <c r="T129" s="102">
        <f>T130</f>
        <v>0</v>
      </c>
      <c r="U129" s="102">
        <f>U130</f>
        <v>0</v>
      </c>
      <c r="V129" s="103">
        <f t="shared" si="20"/>
        <v>59</v>
      </c>
      <c r="W129" s="104">
        <f t="shared" si="16"/>
        <v>-2</v>
      </c>
      <c r="X129" s="264"/>
    </row>
    <row r="130" spans="1:24" ht="24" customHeight="1">
      <c r="A130" s="105">
        <v>2060101</v>
      </c>
      <c r="B130" s="106" t="s">
        <v>122</v>
      </c>
      <c r="C130" s="122">
        <v>61</v>
      </c>
      <c r="D130" s="122">
        <v>0</v>
      </c>
      <c r="E130" s="123">
        <f t="shared" si="25"/>
        <v>61</v>
      </c>
      <c r="F130" s="122">
        <v>-2</v>
      </c>
      <c r="G130" s="134" t="s">
        <v>578</v>
      </c>
      <c r="H130" s="122"/>
      <c r="I130" s="134"/>
      <c r="J130" s="122"/>
      <c r="K130" s="134"/>
      <c r="L130" s="122"/>
      <c r="M130" s="134"/>
      <c r="N130" s="123">
        <f t="shared" si="18"/>
        <v>-2</v>
      </c>
      <c r="O130" s="122"/>
      <c r="P130" s="134"/>
      <c r="Q130" s="123">
        <f t="shared" si="19"/>
        <v>-2</v>
      </c>
      <c r="R130" s="121">
        <f>C130+N130</f>
        <v>59</v>
      </c>
      <c r="S130" s="122">
        <f>D130+O130</f>
        <v>0</v>
      </c>
      <c r="T130" s="122"/>
      <c r="U130" s="122"/>
      <c r="V130" s="123">
        <f t="shared" si="20"/>
        <v>59</v>
      </c>
      <c r="W130" s="107">
        <f t="shared" si="16"/>
        <v>-2</v>
      </c>
      <c r="X130" s="265" t="s">
        <v>927</v>
      </c>
    </row>
    <row r="131" spans="1:24" ht="24" customHeight="1">
      <c r="A131" s="100" t="s">
        <v>657</v>
      </c>
      <c r="B131" s="101" t="s">
        <v>210</v>
      </c>
      <c r="C131" s="102">
        <f>C132</f>
        <v>0</v>
      </c>
      <c r="D131" s="102">
        <f>D132</f>
        <v>0</v>
      </c>
      <c r="E131" s="103">
        <f t="shared" si="25"/>
        <v>0</v>
      </c>
      <c r="F131" s="102">
        <f>F132</f>
        <v>0</v>
      </c>
      <c r="G131" s="133"/>
      <c r="H131" s="102">
        <f>H132</f>
        <v>0</v>
      </c>
      <c r="I131" s="133"/>
      <c r="J131" s="102">
        <f>J132</f>
        <v>0</v>
      </c>
      <c r="K131" s="133"/>
      <c r="L131" s="102">
        <f>L132</f>
        <v>0</v>
      </c>
      <c r="M131" s="133"/>
      <c r="N131" s="103">
        <f t="shared" si="18"/>
        <v>0</v>
      </c>
      <c r="O131" s="102">
        <f>O132</f>
        <v>0</v>
      </c>
      <c r="P131" s="133"/>
      <c r="Q131" s="103">
        <f t="shared" si="19"/>
        <v>0</v>
      </c>
      <c r="R131" s="102">
        <f>R132</f>
        <v>0</v>
      </c>
      <c r="S131" s="102">
        <f>S132</f>
        <v>0</v>
      </c>
      <c r="T131" s="102">
        <f>T132</f>
        <v>0</v>
      </c>
      <c r="U131" s="102">
        <f>U132</f>
        <v>0</v>
      </c>
      <c r="V131" s="103">
        <f t="shared" si="20"/>
        <v>0</v>
      </c>
      <c r="W131" s="104">
        <f t="shared" si="16"/>
        <v>0</v>
      </c>
      <c r="X131" s="264"/>
    </row>
    <row r="132" spans="1:24" ht="24" customHeight="1">
      <c r="A132" s="105">
        <v>2060201</v>
      </c>
      <c r="B132" s="106" t="s">
        <v>211</v>
      </c>
      <c r="C132" s="122"/>
      <c r="D132" s="122">
        <v>0</v>
      </c>
      <c r="E132" s="123">
        <f t="shared" si="25"/>
        <v>0</v>
      </c>
      <c r="F132" s="122"/>
      <c r="G132" s="134"/>
      <c r="H132" s="122"/>
      <c r="I132" s="134"/>
      <c r="J132" s="122"/>
      <c r="K132" s="134"/>
      <c r="L132" s="122"/>
      <c r="M132" s="134"/>
      <c r="N132" s="123">
        <f t="shared" si="18"/>
        <v>0</v>
      </c>
      <c r="O132" s="122"/>
      <c r="P132" s="134"/>
      <c r="Q132" s="123">
        <f t="shared" si="19"/>
        <v>0</v>
      </c>
      <c r="R132" s="121">
        <f>C132+N132</f>
        <v>0</v>
      </c>
      <c r="S132" s="122">
        <f>D132+O132</f>
        <v>0</v>
      </c>
      <c r="T132" s="122"/>
      <c r="U132" s="122"/>
      <c r="V132" s="123">
        <f t="shared" si="20"/>
        <v>0</v>
      </c>
      <c r="W132" s="107">
        <f t="shared" si="16"/>
        <v>0</v>
      </c>
      <c r="X132" s="265"/>
    </row>
    <row r="133" spans="1:24" ht="24" customHeight="1">
      <c r="A133" s="100" t="s">
        <v>658</v>
      </c>
      <c r="B133" s="101" t="s">
        <v>212</v>
      </c>
      <c r="C133" s="102">
        <f>C134</f>
        <v>8</v>
      </c>
      <c r="D133" s="102">
        <f>D134</f>
        <v>0</v>
      </c>
      <c r="E133" s="103">
        <f t="shared" si="25"/>
        <v>8</v>
      </c>
      <c r="F133" s="102">
        <f>F134</f>
        <v>0</v>
      </c>
      <c r="G133" s="133"/>
      <c r="H133" s="102">
        <f>H134</f>
        <v>0</v>
      </c>
      <c r="I133" s="133"/>
      <c r="J133" s="102">
        <f>J134</f>
        <v>0</v>
      </c>
      <c r="K133" s="133"/>
      <c r="L133" s="102">
        <f>L134</f>
        <v>0</v>
      </c>
      <c r="M133" s="133"/>
      <c r="N133" s="103">
        <f t="shared" si="18"/>
        <v>0</v>
      </c>
      <c r="O133" s="102">
        <f>O134</f>
        <v>0</v>
      </c>
      <c r="P133" s="133"/>
      <c r="Q133" s="103">
        <f t="shared" si="19"/>
        <v>0</v>
      </c>
      <c r="R133" s="102">
        <f>R134</f>
        <v>8</v>
      </c>
      <c r="S133" s="102">
        <f>S134</f>
        <v>0</v>
      </c>
      <c r="T133" s="102">
        <f>T134</f>
        <v>0</v>
      </c>
      <c r="U133" s="102">
        <f>U134</f>
        <v>0</v>
      </c>
      <c r="V133" s="103">
        <f t="shared" si="20"/>
        <v>8</v>
      </c>
      <c r="W133" s="104">
        <f t="shared" si="16"/>
        <v>0</v>
      </c>
      <c r="X133" s="264"/>
    </row>
    <row r="134" spans="1:24" ht="24" customHeight="1">
      <c r="A134" s="105">
        <v>2060702</v>
      </c>
      <c r="B134" s="106" t="s">
        <v>213</v>
      </c>
      <c r="C134" s="122">
        <v>8</v>
      </c>
      <c r="D134" s="122">
        <v>0</v>
      </c>
      <c r="E134" s="123">
        <f t="shared" si="25"/>
        <v>8</v>
      </c>
      <c r="F134" s="122"/>
      <c r="G134" s="134"/>
      <c r="H134" s="122"/>
      <c r="I134" s="134"/>
      <c r="J134" s="122"/>
      <c r="K134" s="134"/>
      <c r="L134" s="122"/>
      <c r="M134" s="134"/>
      <c r="N134" s="123">
        <f t="shared" si="18"/>
        <v>0</v>
      </c>
      <c r="O134" s="122"/>
      <c r="P134" s="134"/>
      <c r="Q134" s="123">
        <f t="shared" si="19"/>
        <v>0</v>
      </c>
      <c r="R134" s="121">
        <f>C134+N134</f>
        <v>8</v>
      </c>
      <c r="S134" s="122">
        <f>D134+O134</f>
        <v>0</v>
      </c>
      <c r="T134" s="122"/>
      <c r="U134" s="122"/>
      <c r="V134" s="123">
        <f t="shared" si="20"/>
        <v>8</v>
      </c>
      <c r="W134" s="107">
        <f t="shared" ref="W134:W197" si="27">V134-E134</f>
        <v>0</v>
      </c>
      <c r="X134" s="265"/>
    </row>
    <row r="135" spans="1:24" ht="24" customHeight="1">
      <c r="A135" s="100" t="s">
        <v>659</v>
      </c>
      <c r="B135" s="101" t="s">
        <v>214</v>
      </c>
      <c r="C135" s="102">
        <f>C136</f>
        <v>150</v>
      </c>
      <c r="D135" s="102">
        <f>D136</f>
        <v>16</v>
      </c>
      <c r="E135" s="103">
        <f t="shared" ref="E135:E166" si="28">SUM(C135:D135)</f>
        <v>166</v>
      </c>
      <c r="F135" s="102">
        <f>F136</f>
        <v>0</v>
      </c>
      <c r="G135" s="133"/>
      <c r="H135" s="102">
        <f>H136</f>
        <v>0</v>
      </c>
      <c r="I135" s="133"/>
      <c r="J135" s="102">
        <f>J136</f>
        <v>0</v>
      </c>
      <c r="K135" s="133"/>
      <c r="L135" s="102">
        <f>L136</f>
        <v>0</v>
      </c>
      <c r="M135" s="133"/>
      <c r="N135" s="103">
        <f t="shared" ref="N135:N198" si="29">F135+H135+J135+L135</f>
        <v>0</v>
      </c>
      <c r="O135" s="102">
        <f>O136</f>
        <v>0</v>
      </c>
      <c r="P135" s="133"/>
      <c r="Q135" s="103">
        <f t="shared" ref="Q135:Q198" si="30">N135+O135</f>
        <v>0</v>
      </c>
      <c r="R135" s="102">
        <f>R136</f>
        <v>150</v>
      </c>
      <c r="S135" s="102">
        <f>S136</f>
        <v>16</v>
      </c>
      <c r="T135" s="102">
        <f>T136</f>
        <v>0</v>
      </c>
      <c r="U135" s="102">
        <f>U136</f>
        <v>16</v>
      </c>
      <c r="V135" s="103">
        <f t="shared" ref="V135:V198" si="31">SUM(R135:S135)</f>
        <v>166</v>
      </c>
      <c r="W135" s="104">
        <f t="shared" si="27"/>
        <v>0</v>
      </c>
      <c r="X135" s="264"/>
    </row>
    <row r="136" spans="1:24" ht="24" customHeight="1">
      <c r="A136" s="105">
        <v>2069999</v>
      </c>
      <c r="B136" s="106" t="s">
        <v>214</v>
      </c>
      <c r="C136" s="122">
        <v>150</v>
      </c>
      <c r="D136" s="122">
        <v>16</v>
      </c>
      <c r="E136" s="123">
        <f t="shared" si="28"/>
        <v>166</v>
      </c>
      <c r="F136" s="122"/>
      <c r="G136" s="134"/>
      <c r="H136" s="122"/>
      <c r="I136" s="134"/>
      <c r="J136" s="122"/>
      <c r="K136" s="134"/>
      <c r="L136" s="122"/>
      <c r="M136" s="134"/>
      <c r="N136" s="123">
        <f t="shared" si="29"/>
        <v>0</v>
      </c>
      <c r="O136" s="122"/>
      <c r="P136" s="134"/>
      <c r="Q136" s="123">
        <f t="shared" si="30"/>
        <v>0</v>
      </c>
      <c r="R136" s="121">
        <f>C136+N136</f>
        <v>150</v>
      </c>
      <c r="S136" s="122">
        <f>D136+O136</f>
        <v>16</v>
      </c>
      <c r="T136" s="122"/>
      <c r="U136" s="122">
        <v>16</v>
      </c>
      <c r="V136" s="123">
        <f t="shared" si="31"/>
        <v>166</v>
      </c>
      <c r="W136" s="107">
        <f t="shared" si="27"/>
        <v>0</v>
      </c>
      <c r="X136" s="265"/>
    </row>
    <row r="137" spans="1:24" ht="24" customHeight="1">
      <c r="A137" s="95" t="s">
        <v>660</v>
      </c>
      <c r="B137" s="96" t="s">
        <v>102</v>
      </c>
      <c r="C137" s="97">
        <f>SUM(C144,C138,C146,C150)</f>
        <v>4576</v>
      </c>
      <c r="D137" s="97">
        <f>SUM(D144,D138,D146,D150)</f>
        <v>602</v>
      </c>
      <c r="E137" s="98">
        <f t="shared" si="28"/>
        <v>5178</v>
      </c>
      <c r="F137" s="97">
        <f>SUM(F144,F138,F146,F150)</f>
        <v>-29</v>
      </c>
      <c r="G137" s="132"/>
      <c r="H137" s="97">
        <f>SUM(H144,H138,H146,H150)</f>
        <v>0</v>
      </c>
      <c r="I137" s="132"/>
      <c r="J137" s="97">
        <f>SUM(J144,J138,J146,J150)</f>
        <v>-919.37</v>
      </c>
      <c r="K137" s="132"/>
      <c r="L137" s="97">
        <f>SUM(L144,L138,L146,L150)</f>
        <v>147</v>
      </c>
      <c r="M137" s="132"/>
      <c r="N137" s="98">
        <f t="shared" si="29"/>
        <v>-801.37</v>
      </c>
      <c r="O137" s="97">
        <f>SUM(O144,O138,O146,O150)</f>
        <v>0</v>
      </c>
      <c r="P137" s="132"/>
      <c r="Q137" s="98">
        <f t="shared" si="30"/>
        <v>-801.37</v>
      </c>
      <c r="R137" s="97">
        <f>SUM(R144,R138,R146,R150)</f>
        <v>3774.63</v>
      </c>
      <c r="S137" s="97">
        <f>SUM(S144,S138,S146,S150)</f>
        <v>602</v>
      </c>
      <c r="T137" s="97">
        <f>SUM(T144,T138,T146,T150)</f>
        <v>117</v>
      </c>
      <c r="U137" s="97">
        <f>SUM(U144,U138,U146,U150)</f>
        <v>485</v>
      </c>
      <c r="V137" s="98">
        <f t="shared" si="31"/>
        <v>4376.63</v>
      </c>
      <c r="W137" s="99">
        <f t="shared" si="27"/>
        <v>-801.36999999999989</v>
      </c>
      <c r="X137" s="263"/>
    </row>
    <row r="138" spans="1:24" ht="24" customHeight="1">
      <c r="A138" s="100" t="s">
        <v>661</v>
      </c>
      <c r="B138" s="101" t="s">
        <v>215</v>
      </c>
      <c r="C138" s="102">
        <f>SUM(C139:C143)</f>
        <v>2231</v>
      </c>
      <c r="D138" s="102">
        <f>SUM(D139:D143)</f>
        <v>200</v>
      </c>
      <c r="E138" s="103">
        <f t="shared" si="28"/>
        <v>2431</v>
      </c>
      <c r="F138" s="102">
        <f>SUM(F139:F143)</f>
        <v>8</v>
      </c>
      <c r="G138" s="133"/>
      <c r="H138" s="102">
        <f>SUM(H139:H143)</f>
        <v>0</v>
      </c>
      <c r="I138" s="133"/>
      <c r="J138" s="102">
        <f>SUM(J139:J143)</f>
        <v>0</v>
      </c>
      <c r="K138" s="133"/>
      <c r="L138" s="102">
        <f>SUM(L139:L143)</f>
        <v>110</v>
      </c>
      <c r="M138" s="133"/>
      <c r="N138" s="103">
        <f t="shared" si="29"/>
        <v>118</v>
      </c>
      <c r="O138" s="102">
        <f>SUM(O139:O143)</f>
        <v>0</v>
      </c>
      <c r="P138" s="133"/>
      <c r="Q138" s="103">
        <f t="shared" si="30"/>
        <v>118</v>
      </c>
      <c r="R138" s="102">
        <f>SUM(R139:R143)</f>
        <v>2349</v>
      </c>
      <c r="S138" s="102">
        <f>SUM(S139:S143)</f>
        <v>200</v>
      </c>
      <c r="T138" s="102">
        <f>SUM(T139:T143)</f>
        <v>0</v>
      </c>
      <c r="U138" s="102">
        <f>SUM(U139:U143)</f>
        <v>200</v>
      </c>
      <c r="V138" s="103">
        <f t="shared" si="31"/>
        <v>2549</v>
      </c>
      <c r="W138" s="104">
        <f t="shared" si="27"/>
        <v>118</v>
      </c>
      <c r="X138" s="264"/>
    </row>
    <row r="139" spans="1:24" ht="24" customHeight="1">
      <c r="A139" s="105">
        <v>2070101</v>
      </c>
      <c r="B139" s="106" t="s">
        <v>122</v>
      </c>
      <c r="C139" s="122">
        <v>307</v>
      </c>
      <c r="D139" s="122">
        <v>0</v>
      </c>
      <c r="E139" s="123">
        <f t="shared" si="28"/>
        <v>307</v>
      </c>
      <c r="F139" s="122">
        <v>-2</v>
      </c>
      <c r="G139" s="134" t="s">
        <v>578</v>
      </c>
      <c r="H139" s="122"/>
      <c r="I139" s="134"/>
      <c r="J139" s="122"/>
      <c r="K139" s="134"/>
      <c r="L139" s="122"/>
      <c r="M139" s="134"/>
      <c r="N139" s="123">
        <f t="shared" si="29"/>
        <v>-2</v>
      </c>
      <c r="O139" s="122"/>
      <c r="P139" s="134"/>
      <c r="Q139" s="123">
        <f t="shared" si="30"/>
        <v>-2</v>
      </c>
      <c r="R139" s="121">
        <f t="shared" ref="R139:S143" si="32">C139+N139</f>
        <v>305</v>
      </c>
      <c r="S139" s="122">
        <f t="shared" si="32"/>
        <v>0</v>
      </c>
      <c r="T139" s="122"/>
      <c r="U139" s="122"/>
      <c r="V139" s="123">
        <f t="shared" si="31"/>
        <v>305</v>
      </c>
      <c r="W139" s="107">
        <f t="shared" si="27"/>
        <v>-2</v>
      </c>
      <c r="X139" s="265" t="s">
        <v>927</v>
      </c>
    </row>
    <row r="140" spans="1:24" ht="24" customHeight="1">
      <c r="A140" s="105">
        <v>2070104</v>
      </c>
      <c r="B140" s="106" t="s">
        <v>216</v>
      </c>
      <c r="C140" s="122">
        <v>46</v>
      </c>
      <c r="D140" s="122">
        <v>0</v>
      </c>
      <c r="E140" s="123">
        <f t="shared" si="28"/>
        <v>46</v>
      </c>
      <c r="F140" s="122">
        <v>-1</v>
      </c>
      <c r="G140" s="134" t="s">
        <v>578</v>
      </c>
      <c r="H140" s="122"/>
      <c r="I140" s="134"/>
      <c r="J140" s="122"/>
      <c r="K140" s="134"/>
      <c r="L140" s="122"/>
      <c r="M140" s="134"/>
      <c r="N140" s="123">
        <f t="shared" si="29"/>
        <v>-1</v>
      </c>
      <c r="O140" s="122"/>
      <c r="P140" s="134"/>
      <c r="Q140" s="123">
        <f t="shared" si="30"/>
        <v>-1</v>
      </c>
      <c r="R140" s="121">
        <f t="shared" si="32"/>
        <v>45</v>
      </c>
      <c r="S140" s="122">
        <f t="shared" si="32"/>
        <v>0</v>
      </c>
      <c r="T140" s="122"/>
      <c r="U140" s="122"/>
      <c r="V140" s="123">
        <f t="shared" si="31"/>
        <v>45</v>
      </c>
      <c r="W140" s="107">
        <f t="shared" si="27"/>
        <v>-1</v>
      </c>
      <c r="X140" s="265" t="s">
        <v>885</v>
      </c>
    </row>
    <row r="141" spans="1:24" ht="24" customHeight="1">
      <c r="A141" s="105">
        <v>2070105</v>
      </c>
      <c r="B141" s="106" t="s">
        <v>217</v>
      </c>
      <c r="C141" s="122">
        <v>59</v>
      </c>
      <c r="D141" s="122">
        <v>0</v>
      </c>
      <c r="E141" s="123">
        <f t="shared" si="28"/>
        <v>59</v>
      </c>
      <c r="F141" s="122">
        <v>2</v>
      </c>
      <c r="G141" s="134" t="s">
        <v>578</v>
      </c>
      <c r="H141" s="122"/>
      <c r="I141" s="134"/>
      <c r="J141" s="122"/>
      <c r="K141" s="134"/>
      <c r="L141" s="122"/>
      <c r="M141" s="134"/>
      <c r="N141" s="123">
        <f t="shared" si="29"/>
        <v>2</v>
      </c>
      <c r="O141" s="122"/>
      <c r="P141" s="134"/>
      <c r="Q141" s="123">
        <f t="shared" si="30"/>
        <v>2</v>
      </c>
      <c r="R141" s="121">
        <f t="shared" si="32"/>
        <v>61</v>
      </c>
      <c r="S141" s="122">
        <f t="shared" si="32"/>
        <v>0</v>
      </c>
      <c r="T141" s="122"/>
      <c r="U141" s="122"/>
      <c r="V141" s="123">
        <f t="shared" si="31"/>
        <v>61</v>
      </c>
      <c r="W141" s="107">
        <f t="shared" si="27"/>
        <v>2</v>
      </c>
      <c r="X141" s="265" t="s">
        <v>908</v>
      </c>
    </row>
    <row r="142" spans="1:24" ht="24" customHeight="1">
      <c r="A142" s="105">
        <v>2070113</v>
      </c>
      <c r="B142" s="106" t="s">
        <v>218</v>
      </c>
      <c r="C142" s="122">
        <v>40</v>
      </c>
      <c r="D142" s="122">
        <v>0</v>
      </c>
      <c r="E142" s="123">
        <f t="shared" si="28"/>
        <v>40</v>
      </c>
      <c r="F142" s="122">
        <v>9</v>
      </c>
      <c r="G142" s="134" t="s">
        <v>578</v>
      </c>
      <c r="H142" s="122"/>
      <c r="I142" s="134"/>
      <c r="J142" s="122"/>
      <c r="K142" s="134"/>
      <c r="L142" s="122"/>
      <c r="M142" s="134"/>
      <c r="N142" s="123">
        <f t="shared" si="29"/>
        <v>9</v>
      </c>
      <c r="O142" s="122"/>
      <c r="P142" s="134"/>
      <c r="Q142" s="123">
        <f t="shared" si="30"/>
        <v>9</v>
      </c>
      <c r="R142" s="121">
        <f t="shared" si="32"/>
        <v>49</v>
      </c>
      <c r="S142" s="122">
        <f t="shared" si="32"/>
        <v>0</v>
      </c>
      <c r="T142" s="122"/>
      <c r="U142" s="122"/>
      <c r="V142" s="123">
        <f t="shared" si="31"/>
        <v>49</v>
      </c>
      <c r="W142" s="107">
        <f t="shared" si="27"/>
        <v>9</v>
      </c>
      <c r="X142" s="265" t="s">
        <v>928</v>
      </c>
    </row>
    <row r="143" spans="1:24" ht="63" customHeight="1">
      <c r="A143" s="105">
        <v>2070199</v>
      </c>
      <c r="B143" s="106" t="s">
        <v>219</v>
      </c>
      <c r="C143" s="122">
        <v>1779</v>
      </c>
      <c r="D143" s="122">
        <v>200</v>
      </c>
      <c r="E143" s="123">
        <f t="shared" si="28"/>
        <v>1979</v>
      </c>
      <c r="F143" s="122"/>
      <c r="G143" s="134"/>
      <c r="H143" s="122"/>
      <c r="I143" s="134"/>
      <c r="J143" s="122"/>
      <c r="K143" s="134"/>
      <c r="L143" s="122">
        <v>110</v>
      </c>
      <c r="M143" s="134" t="s">
        <v>662</v>
      </c>
      <c r="N143" s="123">
        <f t="shared" si="29"/>
        <v>110</v>
      </c>
      <c r="O143" s="122"/>
      <c r="P143" s="134"/>
      <c r="Q143" s="123">
        <f t="shared" si="30"/>
        <v>110</v>
      </c>
      <c r="R143" s="121">
        <f t="shared" si="32"/>
        <v>1889</v>
      </c>
      <c r="S143" s="122">
        <f t="shared" si="32"/>
        <v>200</v>
      </c>
      <c r="T143" s="122"/>
      <c r="U143" s="122">
        <v>200</v>
      </c>
      <c r="V143" s="123">
        <f t="shared" si="31"/>
        <v>2089</v>
      </c>
      <c r="W143" s="107">
        <f t="shared" si="27"/>
        <v>110</v>
      </c>
      <c r="X143" s="265" t="s">
        <v>929</v>
      </c>
    </row>
    <row r="144" spans="1:24" ht="24" customHeight="1">
      <c r="A144" s="100" t="s">
        <v>663</v>
      </c>
      <c r="B144" s="101" t="s">
        <v>220</v>
      </c>
      <c r="C144" s="102">
        <f>C145</f>
        <v>63</v>
      </c>
      <c r="D144" s="102">
        <f>D145</f>
        <v>80</v>
      </c>
      <c r="E144" s="103">
        <f t="shared" si="28"/>
        <v>143</v>
      </c>
      <c r="F144" s="102">
        <f>F145</f>
        <v>6</v>
      </c>
      <c r="G144" s="133"/>
      <c r="H144" s="102">
        <f>H145</f>
        <v>0</v>
      </c>
      <c r="I144" s="133"/>
      <c r="J144" s="102">
        <f>J145</f>
        <v>0</v>
      </c>
      <c r="K144" s="133"/>
      <c r="L144" s="102">
        <f>L145</f>
        <v>0</v>
      </c>
      <c r="M144" s="133"/>
      <c r="N144" s="103">
        <f t="shared" si="29"/>
        <v>6</v>
      </c>
      <c r="O144" s="102">
        <f>O145</f>
        <v>0</v>
      </c>
      <c r="P144" s="133"/>
      <c r="Q144" s="103">
        <f t="shared" si="30"/>
        <v>6</v>
      </c>
      <c r="R144" s="102">
        <f>R145</f>
        <v>69</v>
      </c>
      <c r="S144" s="102">
        <f>S145</f>
        <v>80</v>
      </c>
      <c r="T144" s="102">
        <f>T145</f>
        <v>80</v>
      </c>
      <c r="U144" s="102">
        <f>U145</f>
        <v>0</v>
      </c>
      <c r="V144" s="103">
        <f t="shared" si="31"/>
        <v>149</v>
      </c>
      <c r="W144" s="104">
        <f t="shared" si="27"/>
        <v>6</v>
      </c>
      <c r="X144" s="264"/>
    </row>
    <row r="145" spans="1:24" ht="24" customHeight="1">
      <c r="A145" s="105">
        <v>2070205</v>
      </c>
      <c r="B145" s="106" t="s">
        <v>221</v>
      </c>
      <c r="C145" s="122">
        <v>63</v>
      </c>
      <c r="D145" s="122">
        <v>80</v>
      </c>
      <c r="E145" s="123">
        <f t="shared" si="28"/>
        <v>143</v>
      </c>
      <c r="F145" s="122">
        <v>6</v>
      </c>
      <c r="G145" s="134" t="s">
        <v>578</v>
      </c>
      <c r="H145" s="122"/>
      <c r="I145" s="134"/>
      <c r="J145" s="122"/>
      <c r="K145" s="134"/>
      <c r="L145" s="122"/>
      <c r="M145" s="134"/>
      <c r="N145" s="123">
        <f t="shared" si="29"/>
        <v>6</v>
      </c>
      <c r="O145" s="122"/>
      <c r="P145" s="134"/>
      <c r="Q145" s="123">
        <f t="shared" si="30"/>
        <v>6</v>
      </c>
      <c r="R145" s="121">
        <f>C145+N145</f>
        <v>69</v>
      </c>
      <c r="S145" s="122">
        <f>D145+O145</f>
        <v>80</v>
      </c>
      <c r="T145" s="122">
        <v>80</v>
      </c>
      <c r="U145" s="122"/>
      <c r="V145" s="123">
        <f t="shared" si="31"/>
        <v>149</v>
      </c>
      <c r="W145" s="107">
        <f t="shared" si="27"/>
        <v>6</v>
      </c>
      <c r="X145" s="265" t="s">
        <v>494</v>
      </c>
    </row>
    <row r="146" spans="1:24" ht="24" customHeight="1">
      <c r="A146" s="100" t="s">
        <v>664</v>
      </c>
      <c r="B146" s="101" t="s">
        <v>222</v>
      </c>
      <c r="C146" s="102">
        <f>SUM(C147:C149)</f>
        <v>822</v>
      </c>
      <c r="D146" s="102">
        <f>SUM(D147:D149)</f>
        <v>37</v>
      </c>
      <c r="E146" s="103">
        <f t="shared" si="28"/>
        <v>859</v>
      </c>
      <c r="F146" s="102">
        <f>SUM(F147:F149)</f>
        <v>-43</v>
      </c>
      <c r="G146" s="133"/>
      <c r="H146" s="102">
        <f>SUM(H147:H149)</f>
        <v>0</v>
      </c>
      <c r="I146" s="133"/>
      <c r="J146" s="102">
        <f>SUM(J147:J149)</f>
        <v>0</v>
      </c>
      <c r="K146" s="133"/>
      <c r="L146" s="102">
        <f>SUM(L147:L149)</f>
        <v>0</v>
      </c>
      <c r="M146" s="133"/>
      <c r="N146" s="103">
        <f t="shared" si="29"/>
        <v>-43</v>
      </c>
      <c r="O146" s="102">
        <f>SUM(O147:O149)</f>
        <v>0</v>
      </c>
      <c r="P146" s="133"/>
      <c r="Q146" s="103">
        <f t="shared" si="30"/>
        <v>-43</v>
      </c>
      <c r="R146" s="102">
        <f>SUM(R147:R149)</f>
        <v>779</v>
      </c>
      <c r="S146" s="102">
        <f>SUM(S147:S149)</f>
        <v>37</v>
      </c>
      <c r="T146" s="102">
        <f>SUM(T147:T149)</f>
        <v>37</v>
      </c>
      <c r="U146" s="102">
        <f>SUM(U147:U149)</f>
        <v>0</v>
      </c>
      <c r="V146" s="103">
        <f t="shared" si="31"/>
        <v>816</v>
      </c>
      <c r="W146" s="104">
        <f t="shared" si="27"/>
        <v>-43</v>
      </c>
      <c r="X146" s="264"/>
    </row>
    <row r="147" spans="1:24" ht="24" customHeight="1">
      <c r="A147" s="105">
        <v>2070801</v>
      </c>
      <c r="B147" s="106" t="s">
        <v>122</v>
      </c>
      <c r="C147" s="122">
        <v>385</v>
      </c>
      <c r="D147" s="122">
        <v>0</v>
      </c>
      <c r="E147" s="123">
        <f t="shared" si="28"/>
        <v>385</v>
      </c>
      <c r="F147" s="122">
        <v>-43</v>
      </c>
      <c r="G147" s="134" t="s">
        <v>578</v>
      </c>
      <c r="H147" s="122"/>
      <c r="I147" s="134"/>
      <c r="J147" s="122"/>
      <c r="K147" s="134"/>
      <c r="L147" s="122"/>
      <c r="M147" s="134"/>
      <c r="N147" s="123">
        <f t="shared" si="29"/>
        <v>-43</v>
      </c>
      <c r="O147" s="122"/>
      <c r="P147" s="134"/>
      <c r="Q147" s="123">
        <f t="shared" si="30"/>
        <v>-43</v>
      </c>
      <c r="R147" s="121">
        <f t="shared" ref="R147:S149" si="33">C147+N147</f>
        <v>342</v>
      </c>
      <c r="S147" s="122">
        <f t="shared" si="33"/>
        <v>0</v>
      </c>
      <c r="T147" s="122"/>
      <c r="U147" s="122"/>
      <c r="V147" s="123">
        <f t="shared" si="31"/>
        <v>342</v>
      </c>
      <c r="W147" s="107">
        <f t="shared" si="27"/>
        <v>-43</v>
      </c>
      <c r="X147" s="265" t="s">
        <v>930</v>
      </c>
    </row>
    <row r="148" spans="1:24" ht="24" customHeight="1">
      <c r="A148" s="105">
        <v>2070805</v>
      </c>
      <c r="B148" s="106" t="s">
        <v>223</v>
      </c>
      <c r="C148" s="122"/>
      <c r="D148" s="122">
        <v>0</v>
      </c>
      <c r="E148" s="123">
        <f t="shared" si="28"/>
        <v>0</v>
      </c>
      <c r="F148" s="122"/>
      <c r="G148" s="134"/>
      <c r="H148" s="122"/>
      <c r="I148" s="134"/>
      <c r="J148" s="122"/>
      <c r="K148" s="134"/>
      <c r="L148" s="122"/>
      <c r="M148" s="134"/>
      <c r="N148" s="123">
        <f t="shared" si="29"/>
        <v>0</v>
      </c>
      <c r="O148" s="122"/>
      <c r="P148" s="134"/>
      <c r="Q148" s="123">
        <f t="shared" si="30"/>
        <v>0</v>
      </c>
      <c r="R148" s="121">
        <f t="shared" si="33"/>
        <v>0</v>
      </c>
      <c r="S148" s="122">
        <f t="shared" si="33"/>
        <v>0</v>
      </c>
      <c r="T148" s="122"/>
      <c r="U148" s="122"/>
      <c r="V148" s="123">
        <f t="shared" si="31"/>
        <v>0</v>
      </c>
      <c r="W148" s="107">
        <f t="shared" si="27"/>
        <v>0</v>
      </c>
      <c r="X148" s="265"/>
    </row>
    <row r="149" spans="1:24" s="185" customFormat="1" ht="24" customHeight="1">
      <c r="A149" s="182">
        <v>2070899</v>
      </c>
      <c r="B149" s="183" t="s">
        <v>665</v>
      </c>
      <c r="C149" s="184">
        <v>437</v>
      </c>
      <c r="D149" s="184">
        <v>37</v>
      </c>
      <c r="E149" s="123">
        <f t="shared" si="28"/>
        <v>474</v>
      </c>
      <c r="F149" s="184"/>
      <c r="G149" s="134"/>
      <c r="H149" s="184"/>
      <c r="I149" s="134"/>
      <c r="J149" s="184"/>
      <c r="K149" s="134"/>
      <c r="L149" s="184"/>
      <c r="M149" s="134"/>
      <c r="N149" s="123">
        <f t="shared" si="29"/>
        <v>0</v>
      </c>
      <c r="O149" s="184"/>
      <c r="P149" s="134"/>
      <c r="Q149" s="123">
        <f t="shared" si="30"/>
        <v>0</v>
      </c>
      <c r="R149" s="121">
        <f t="shared" si="33"/>
        <v>437</v>
      </c>
      <c r="S149" s="122">
        <f t="shared" si="33"/>
        <v>37</v>
      </c>
      <c r="T149" s="184">
        <v>37</v>
      </c>
      <c r="U149" s="184"/>
      <c r="V149" s="123">
        <f t="shared" si="31"/>
        <v>474</v>
      </c>
      <c r="W149" s="107">
        <f t="shared" si="27"/>
        <v>0</v>
      </c>
      <c r="X149" s="265"/>
    </row>
    <row r="150" spans="1:24" ht="24" customHeight="1">
      <c r="A150" s="100" t="s">
        <v>666</v>
      </c>
      <c r="B150" s="101" t="s">
        <v>224</v>
      </c>
      <c r="C150" s="102">
        <f>SUM(C151:C151)</f>
        <v>1460</v>
      </c>
      <c r="D150" s="102">
        <f>SUM(D151:D151)</f>
        <v>285</v>
      </c>
      <c r="E150" s="103">
        <f t="shared" si="28"/>
        <v>1745</v>
      </c>
      <c r="F150" s="102">
        <f>SUM(F151:F151)</f>
        <v>0</v>
      </c>
      <c r="G150" s="133"/>
      <c r="H150" s="102">
        <f>SUM(H151:H151)</f>
        <v>0</v>
      </c>
      <c r="I150" s="133"/>
      <c r="J150" s="102">
        <f>SUM(J151:J151)</f>
        <v>-919.37</v>
      </c>
      <c r="K150" s="133"/>
      <c r="L150" s="102">
        <f>SUM(L151:L151)</f>
        <v>37</v>
      </c>
      <c r="M150" s="133"/>
      <c r="N150" s="103">
        <f t="shared" si="29"/>
        <v>-882.37</v>
      </c>
      <c r="O150" s="102">
        <f>SUM(O151:O151)</f>
        <v>0</v>
      </c>
      <c r="P150" s="133"/>
      <c r="Q150" s="103">
        <f t="shared" si="30"/>
        <v>-882.37</v>
      </c>
      <c r="R150" s="102">
        <f>SUM(R151:R151)</f>
        <v>577.63</v>
      </c>
      <c r="S150" s="102">
        <f>SUM(S151:S151)</f>
        <v>285</v>
      </c>
      <c r="T150" s="102">
        <f>SUM(T151:T151)</f>
        <v>0</v>
      </c>
      <c r="U150" s="102">
        <f>SUM(U151:U151)</f>
        <v>285</v>
      </c>
      <c r="V150" s="103">
        <f t="shared" si="31"/>
        <v>862.63</v>
      </c>
      <c r="W150" s="104">
        <f t="shared" si="27"/>
        <v>-882.37</v>
      </c>
      <c r="X150" s="264"/>
    </row>
    <row r="151" spans="1:24" ht="43.5" customHeight="1">
      <c r="A151" s="105">
        <v>2079999</v>
      </c>
      <c r="B151" s="106" t="s">
        <v>224</v>
      </c>
      <c r="C151" s="122">
        <v>1460</v>
      </c>
      <c r="D151" s="122">
        <v>285</v>
      </c>
      <c r="E151" s="123">
        <f t="shared" si="28"/>
        <v>1745</v>
      </c>
      <c r="F151" s="122"/>
      <c r="G151" s="134"/>
      <c r="H151" s="122"/>
      <c r="I151" s="134"/>
      <c r="J151" s="122">
        <v>-919.37</v>
      </c>
      <c r="K151" s="134" t="s">
        <v>999</v>
      </c>
      <c r="L151" s="122">
        <v>37</v>
      </c>
      <c r="M151" s="134" t="s">
        <v>667</v>
      </c>
      <c r="N151" s="123">
        <f t="shared" si="29"/>
        <v>-882.37</v>
      </c>
      <c r="O151" s="122"/>
      <c r="P151" s="134"/>
      <c r="Q151" s="123">
        <f t="shared" si="30"/>
        <v>-882.37</v>
      </c>
      <c r="R151" s="121">
        <f>C151+N151</f>
        <v>577.63</v>
      </c>
      <c r="S151" s="122">
        <f>D151+O151</f>
        <v>285</v>
      </c>
      <c r="T151" s="122"/>
      <c r="U151" s="122">
        <v>285</v>
      </c>
      <c r="V151" s="123">
        <f t="shared" si="31"/>
        <v>862.63</v>
      </c>
      <c r="W151" s="107">
        <f t="shared" si="27"/>
        <v>-882.37</v>
      </c>
      <c r="X151" s="265" t="s">
        <v>1011</v>
      </c>
    </row>
    <row r="152" spans="1:24" ht="24" customHeight="1">
      <c r="A152" s="95" t="s">
        <v>668</v>
      </c>
      <c r="B152" s="96" t="s">
        <v>103</v>
      </c>
      <c r="C152" s="97">
        <f>SUM(C153,C156,C161,C165,C167,C175,C178,C183,C189,C192,C195,C198,C200,C202,C204,C208)</f>
        <v>9792</v>
      </c>
      <c r="D152" s="97">
        <f>SUM(D153,D156,D161,D165,D167,D175,D178,D183,D189,D192,D195,D198,D200,D202,D204,D208)</f>
        <v>4588</v>
      </c>
      <c r="E152" s="98">
        <f t="shared" si="28"/>
        <v>14380</v>
      </c>
      <c r="F152" s="97">
        <f>SUM(F153,F156,F161,F165,F167,F175,F178,F183,F189,F192,F195,F198,F200,F202,F204,F208)</f>
        <v>-312</v>
      </c>
      <c r="G152" s="132"/>
      <c r="H152" s="97">
        <f>SUM(H153,H156,H161,H165,H167,H175,H178,H183,H189,H192,H195,H198,H200,H202,H204,H208)</f>
        <v>0</v>
      </c>
      <c r="I152" s="132"/>
      <c r="J152" s="97">
        <f>SUM(J153,J156,J161,J165,J167,J175,J178,J183,J189,J192,J195,J198,J200,J202,J204,J208)</f>
        <v>-86</v>
      </c>
      <c r="K152" s="132"/>
      <c r="L152" s="97">
        <f>SUM(L153,L156,L161,L165,L167,L175,L178,L183,L189,L192,L195,L198,L200,L202,L204,L208)</f>
        <v>1754</v>
      </c>
      <c r="M152" s="132"/>
      <c r="N152" s="98">
        <f t="shared" si="29"/>
        <v>1356</v>
      </c>
      <c r="O152" s="97">
        <f>SUM(O153,O156,O161,O165,O167,O175,O178,O183,O189,O192,O195,O198,O200,O202,O204,O208)</f>
        <v>510</v>
      </c>
      <c r="P152" s="132"/>
      <c r="Q152" s="98">
        <f t="shared" si="30"/>
        <v>1866</v>
      </c>
      <c r="R152" s="97">
        <f>SUM(R153,R156,R161,R165,R167,R175,R178,R183,R189,R192,R195,R198,R200,R202,R204,R208)</f>
        <v>11148</v>
      </c>
      <c r="S152" s="97">
        <f>SUM(S153,S156,S161,S165,S167,S175,S178,S183,S189,S192,S195,S198,S200,S202,S204,S208)</f>
        <v>5098</v>
      </c>
      <c r="T152" s="97">
        <f>SUM(T153,T156,T161,T165,T167,T175,T178,T183,T189,T192,T195,T198,T200,T202,T204,T208)</f>
        <v>3797</v>
      </c>
      <c r="U152" s="97">
        <f>SUM(U153,U156,U161,U165,U167,U175,U178,U183,U189,U192,U195,U198,U200,U202,U204,U208)</f>
        <v>791</v>
      </c>
      <c r="V152" s="98">
        <f t="shared" si="31"/>
        <v>16246</v>
      </c>
      <c r="W152" s="99">
        <f t="shared" si="27"/>
        <v>1866</v>
      </c>
      <c r="X152" s="263"/>
    </row>
    <row r="153" spans="1:24" ht="24" customHeight="1">
      <c r="A153" s="100" t="s">
        <v>669</v>
      </c>
      <c r="B153" s="101" t="s">
        <v>225</v>
      </c>
      <c r="C153" s="102">
        <f>SUM(C154:C155)</f>
        <v>427</v>
      </c>
      <c r="D153" s="102">
        <f>SUM(D154:D155)</f>
        <v>-27</v>
      </c>
      <c r="E153" s="103">
        <f t="shared" si="28"/>
        <v>400</v>
      </c>
      <c r="F153" s="102">
        <f>SUM(F154:F155)</f>
        <v>-3</v>
      </c>
      <c r="G153" s="133"/>
      <c r="H153" s="102">
        <f>SUM(H154:H155)</f>
        <v>0</v>
      </c>
      <c r="I153" s="133"/>
      <c r="J153" s="102">
        <f>SUM(J154:J155)</f>
        <v>8</v>
      </c>
      <c r="K153" s="133"/>
      <c r="L153" s="102">
        <f>SUM(L154:L155)</f>
        <v>0</v>
      </c>
      <c r="M153" s="133"/>
      <c r="N153" s="103">
        <f t="shared" si="29"/>
        <v>5</v>
      </c>
      <c r="O153" s="102">
        <f>SUM(O154:O155)</f>
        <v>0</v>
      </c>
      <c r="P153" s="133"/>
      <c r="Q153" s="103">
        <f t="shared" si="30"/>
        <v>5</v>
      </c>
      <c r="R153" s="102">
        <f>SUM(R154:R155)</f>
        <v>432</v>
      </c>
      <c r="S153" s="102">
        <f>SUM(S154:S155)</f>
        <v>-27</v>
      </c>
      <c r="T153" s="102">
        <f>SUM(T154:T155)</f>
        <v>0</v>
      </c>
      <c r="U153" s="102">
        <f>SUM(U154:U155)</f>
        <v>-27</v>
      </c>
      <c r="V153" s="103">
        <f t="shared" si="31"/>
        <v>405</v>
      </c>
      <c r="W153" s="104">
        <f t="shared" si="27"/>
        <v>5</v>
      </c>
      <c r="X153" s="264"/>
    </row>
    <row r="154" spans="1:24" ht="24" customHeight="1">
      <c r="A154" s="105">
        <v>2080101</v>
      </c>
      <c r="B154" s="106" t="s">
        <v>122</v>
      </c>
      <c r="C154" s="122">
        <v>320</v>
      </c>
      <c r="D154" s="122">
        <v>0</v>
      </c>
      <c r="E154" s="123">
        <f t="shared" si="28"/>
        <v>320</v>
      </c>
      <c r="F154" s="122">
        <v>-3</v>
      </c>
      <c r="G154" s="134" t="s">
        <v>578</v>
      </c>
      <c r="H154" s="122"/>
      <c r="I154" s="134"/>
      <c r="J154" s="122"/>
      <c r="K154" s="134"/>
      <c r="L154" s="122"/>
      <c r="M154" s="134"/>
      <c r="N154" s="123">
        <f t="shared" si="29"/>
        <v>-3</v>
      </c>
      <c r="O154" s="122"/>
      <c r="P154" s="134"/>
      <c r="Q154" s="123">
        <f t="shared" si="30"/>
        <v>-3</v>
      </c>
      <c r="R154" s="121">
        <f>C154+N154</f>
        <v>317</v>
      </c>
      <c r="S154" s="122">
        <f>D154+O154</f>
        <v>0</v>
      </c>
      <c r="T154" s="122">
        <v>0</v>
      </c>
      <c r="U154" s="122">
        <v>0</v>
      </c>
      <c r="V154" s="123">
        <f t="shared" si="31"/>
        <v>317</v>
      </c>
      <c r="W154" s="107">
        <f t="shared" si="27"/>
        <v>-3</v>
      </c>
      <c r="X154" s="265" t="s">
        <v>931</v>
      </c>
    </row>
    <row r="155" spans="1:24" ht="91.2" customHeight="1">
      <c r="A155" s="105">
        <v>2080199</v>
      </c>
      <c r="B155" s="106" t="s">
        <v>226</v>
      </c>
      <c r="C155" s="122">
        <v>107</v>
      </c>
      <c r="D155" s="122">
        <v>-27</v>
      </c>
      <c r="E155" s="123">
        <f t="shared" si="28"/>
        <v>80</v>
      </c>
      <c r="F155" s="122"/>
      <c r="G155" s="134"/>
      <c r="H155" s="122"/>
      <c r="I155" s="134"/>
      <c r="J155" s="122">
        <v>8</v>
      </c>
      <c r="K155" s="134" t="s">
        <v>670</v>
      </c>
      <c r="L155" s="122"/>
      <c r="M155" s="134"/>
      <c r="N155" s="123">
        <f t="shared" si="29"/>
        <v>8</v>
      </c>
      <c r="O155" s="122"/>
      <c r="P155" s="134"/>
      <c r="Q155" s="123">
        <f t="shared" si="30"/>
        <v>8</v>
      </c>
      <c r="R155" s="121">
        <f>C155+N155</f>
        <v>115</v>
      </c>
      <c r="S155" s="122">
        <f>D155+O155</f>
        <v>-27</v>
      </c>
      <c r="T155" s="122">
        <v>0</v>
      </c>
      <c r="U155" s="122">
        <v>-27</v>
      </c>
      <c r="V155" s="123">
        <f t="shared" si="31"/>
        <v>88</v>
      </c>
      <c r="W155" s="107">
        <f t="shared" si="27"/>
        <v>8</v>
      </c>
      <c r="X155" s="265" t="s">
        <v>932</v>
      </c>
    </row>
    <row r="156" spans="1:24" ht="24" customHeight="1">
      <c r="A156" s="100" t="s">
        <v>671</v>
      </c>
      <c r="B156" s="101" t="s">
        <v>227</v>
      </c>
      <c r="C156" s="102">
        <f>SUM(C157:C160)</f>
        <v>532</v>
      </c>
      <c r="D156" s="102">
        <f>SUM(D157:D160)</f>
        <v>102</v>
      </c>
      <c r="E156" s="103">
        <f t="shared" si="28"/>
        <v>634</v>
      </c>
      <c r="F156" s="102">
        <f>SUM(F157:F160)</f>
        <v>-16</v>
      </c>
      <c r="G156" s="133"/>
      <c r="H156" s="102">
        <f>SUM(H157:H160)</f>
        <v>0</v>
      </c>
      <c r="I156" s="133"/>
      <c r="J156" s="102">
        <f>SUM(J157:J160)</f>
        <v>0</v>
      </c>
      <c r="K156" s="133"/>
      <c r="L156" s="102">
        <f>SUM(L157:L160)</f>
        <v>125</v>
      </c>
      <c r="M156" s="133"/>
      <c r="N156" s="103">
        <f t="shared" si="29"/>
        <v>109</v>
      </c>
      <c r="O156" s="102">
        <f>SUM(O157:O160)</f>
        <v>0</v>
      </c>
      <c r="P156" s="133"/>
      <c r="Q156" s="103">
        <f t="shared" si="30"/>
        <v>109</v>
      </c>
      <c r="R156" s="102">
        <f>SUM(R157:R160)</f>
        <v>641</v>
      </c>
      <c r="S156" s="102">
        <f>SUM(S157:S160)</f>
        <v>102</v>
      </c>
      <c r="T156" s="102">
        <f>SUM(T157:T160)</f>
        <v>101</v>
      </c>
      <c r="U156" s="102">
        <f>SUM(U157:U160)</f>
        <v>1</v>
      </c>
      <c r="V156" s="103">
        <f t="shared" si="31"/>
        <v>743</v>
      </c>
      <c r="W156" s="104">
        <f t="shared" si="27"/>
        <v>109</v>
      </c>
      <c r="X156" s="264"/>
    </row>
    <row r="157" spans="1:24" ht="24" customHeight="1">
      <c r="A157" s="105">
        <v>2080201</v>
      </c>
      <c r="B157" s="106" t="s">
        <v>122</v>
      </c>
      <c r="C157" s="122">
        <v>238</v>
      </c>
      <c r="D157" s="122">
        <v>0</v>
      </c>
      <c r="E157" s="123">
        <f t="shared" si="28"/>
        <v>238</v>
      </c>
      <c r="F157" s="122">
        <v>-16</v>
      </c>
      <c r="G157" s="134" t="s">
        <v>578</v>
      </c>
      <c r="H157" s="122"/>
      <c r="I157" s="134"/>
      <c r="J157" s="122"/>
      <c r="K157" s="134"/>
      <c r="L157" s="122"/>
      <c r="M157" s="134"/>
      <c r="N157" s="123">
        <f t="shared" si="29"/>
        <v>-16</v>
      </c>
      <c r="O157" s="122"/>
      <c r="P157" s="134"/>
      <c r="Q157" s="123">
        <f t="shared" si="30"/>
        <v>-16</v>
      </c>
      <c r="R157" s="121">
        <f t="shared" ref="R157:S160" si="34">C157+N157</f>
        <v>222</v>
      </c>
      <c r="S157" s="122">
        <f t="shared" si="34"/>
        <v>0</v>
      </c>
      <c r="T157" s="122">
        <v>0</v>
      </c>
      <c r="U157" s="122">
        <v>0</v>
      </c>
      <c r="V157" s="123">
        <f t="shared" si="31"/>
        <v>222</v>
      </c>
      <c r="W157" s="107">
        <f t="shared" si="27"/>
        <v>-16</v>
      </c>
      <c r="X157" s="265" t="s">
        <v>933</v>
      </c>
    </row>
    <row r="158" spans="1:24" ht="24" customHeight="1">
      <c r="A158" s="105">
        <v>2080206</v>
      </c>
      <c r="B158" s="106" t="s">
        <v>228</v>
      </c>
      <c r="C158" s="122">
        <v>7</v>
      </c>
      <c r="D158" s="122">
        <v>0</v>
      </c>
      <c r="E158" s="123">
        <f t="shared" si="28"/>
        <v>7</v>
      </c>
      <c r="F158" s="122"/>
      <c r="G158" s="134"/>
      <c r="H158" s="122"/>
      <c r="I158" s="134"/>
      <c r="J158" s="122"/>
      <c r="K158" s="134"/>
      <c r="L158" s="122"/>
      <c r="M158" s="134"/>
      <c r="N158" s="123">
        <f t="shared" si="29"/>
        <v>0</v>
      </c>
      <c r="O158" s="122"/>
      <c r="P158" s="134"/>
      <c r="Q158" s="123">
        <f t="shared" si="30"/>
        <v>0</v>
      </c>
      <c r="R158" s="121">
        <f t="shared" si="34"/>
        <v>7</v>
      </c>
      <c r="S158" s="122">
        <f t="shared" si="34"/>
        <v>0</v>
      </c>
      <c r="T158" s="122">
        <v>0</v>
      </c>
      <c r="U158" s="122">
        <v>0</v>
      </c>
      <c r="V158" s="123">
        <f t="shared" si="31"/>
        <v>7</v>
      </c>
      <c r="W158" s="107">
        <f t="shared" si="27"/>
        <v>0</v>
      </c>
      <c r="X158" s="265"/>
    </row>
    <row r="159" spans="1:24" ht="24" customHeight="1">
      <c r="A159" s="105">
        <v>2080208</v>
      </c>
      <c r="B159" s="106" t="s">
        <v>229</v>
      </c>
      <c r="C159" s="122">
        <v>120</v>
      </c>
      <c r="D159" s="122">
        <v>26</v>
      </c>
      <c r="E159" s="123">
        <f t="shared" si="28"/>
        <v>146</v>
      </c>
      <c r="F159" s="122"/>
      <c r="G159" s="134"/>
      <c r="H159" s="122"/>
      <c r="I159" s="134"/>
      <c r="J159" s="122"/>
      <c r="K159" s="134"/>
      <c r="L159" s="122">
        <v>28</v>
      </c>
      <c r="M159" s="134" t="s">
        <v>672</v>
      </c>
      <c r="N159" s="123">
        <f t="shared" si="29"/>
        <v>28</v>
      </c>
      <c r="O159" s="122"/>
      <c r="P159" s="134"/>
      <c r="Q159" s="123">
        <f t="shared" si="30"/>
        <v>28</v>
      </c>
      <c r="R159" s="121">
        <f t="shared" si="34"/>
        <v>148</v>
      </c>
      <c r="S159" s="122">
        <f t="shared" si="34"/>
        <v>26</v>
      </c>
      <c r="T159" s="122">
        <v>26</v>
      </c>
      <c r="U159" s="122"/>
      <c r="V159" s="123">
        <f t="shared" si="31"/>
        <v>174</v>
      </c>
      <c r="W159" s="107">
        <f t="shared" si="27"/>
        <v>28</v>
      </c>
      <c r="X159" s="265" t="s">
        <v>934</v>
      </c>
    </row>
    <row r="160" spans="1:24" ht="76.95" customHeight="1">
      <c r="A160" s="105">
        <v>2080299</v>
      </c>
      <c r="B160" s="106" t="s">
        <v>230</v>
      </c>
      <c r="C160" s="122">
        <v>167</v>
      </c>
      <c r="D160" s="122">
        <v>76</v>
      </c>
      <c r="E160" s="123">
        <f t="shared" si="28"/>
        <v>243</v>
      </c>
      <c r="F160" s="122"/>
      <c r="G160" s="134"/>
      <c r="H160" s="122"/>
      <c r="I160" s="134"/>
      <c r="J160" s="122"/>
      <c r="K160" s="134"/>
      <c r="L160" s="122">
        <v>97</v>
      </c>
      <c r="M160" s="134" t="s">
        <v>673</v>
      </c>
      <c r="N160" s="123">
        <f t="shared" si="29"/>
        <v>97</v>
      </c>
      <c r="O160" s="122"/>
      <c r="P160" s="134"/>
      <c r="Q160" s="123">
        <f t="shared" si="30"/>
        <v>97</v>
      </c>
      <c r="R160" s="121">
        <f t="shared" si="34"/>
        <v>264</v>
      </c>
      <c r="S160" s="122">
        <f t="shared" si="34"/>
        <v>76</v>
      </c>
      <c r="T160" s="122">
        <v>75</v>
      </c>
      <c r="U160" s="122">
        <v>1</v>
      </c>
      <c r="V160" s="123">
        <f t="shared" si="31"/>
        <v>340</v>
      </c>
      <c r="W160" s="107">
        <f t="shared" si="27"/>
        <v>97</v>
      </c>
      <c r="X160" s="265" t="s">
        <v>935</v>
      </c>
    </row>
    <row r="161" spans="1:24" ht="24" customHeight="1">
      <c r="A161" s="100" t="s">
        <v>674</v>
      </c>
      <c r="B161" s="101" t="s">
        <v>231</v>
      </c>
      <c r="C161" s="102">
        <f>SUM(C162:C164)</f>
        <v>4602</v>
      </c>
      <c r="D161" s="102">
        <f>SUM(D162:D164)</f>
        <v>0</v>
      </c>
      <c r="E161" s="103">
        <f t="shared" si="28"/>
        <v>4602</v>
      </c>
      <c r="F161" s="102">
        <f>SUM(F162:F164)</f>
        <v>-302</v>
      </c>
      <c r="G161" s="133"/>
      <c r="H161" s="102">
        <f>SUM(H162:H164)</f>
        <v>0</v>
      </c>
      <c r="I161" s="133"/>
      <c r="J161" s="102">
        <f>SUM(J162:J164)</f>
        <v>0</v>
      </c>
      <c r="K161" s="133"/>
      <c r="L161" s="102">
        <f>SUM(L162:L164)</f>
        <v>490</v>
      </c>
      <c r="M161" s="133"/>
      <c r="N161" s="103">
        <f t="shared" si="29"/>
        <v>188</v>
      </c>
      <c r="O161" s="102">
        <f>SUM(O162:O164)</f>
        <v>0</v>
      </c>
      <c r="P161" s="133"/>
      <c r="Q161" s="103">
        <f t="shared" si="30"/>
        <v>188</v>
      </c>
      <c r="R161" s="102">
        <f>SUM(R162:R164)</f>
        <v>4790</v>
      </c>
      <c r="S161" s="102">
        <f>SUM(S162:S164)</f>
        <v>0</v>
      </c>
      <c r="T161" s="102">
        <f>SUM(T162:T164)</f>
        <v>0</v>
      </c>
      <c r="U161" s="102">
        <f>SUM(U162:U164)</f>
        <v>0</v>
      </c>
      <c r="V161" s="103">
        <f t="shared" si="31"/>
        <v>4790</v>
      </c>
      <c r="W161" s="104">
        <f t="shared" si="27"/>
        <v>188</v>
      </c>
      <c r="X161" s="264"/>
    </row>
    <row r="162" spans="1:24" ht="114.6" customHeight="1">
      <c r="A162" s="105">
        <v>2080505</v>
      </c>
      <c r="B162" s="106" t="s">
        <v>232</v>
      </c>
      <c r="C162" s="122">
        <v>3064</v>
      </c>
      <c r="D162" s="122">
        <v>0</v>
      </c>
      <c r="E162" s="123">
        <f t="shared" si="28"/>
        <v>3064</v>
      </c>
      <c r="F162" s="122">
        <v>-158</v>
      </c>
      <c r="G162" s="134" t="s">
        <v>578</v>
      </c>
      <c r="H162" s="122"/>
      <c r="I162" s="134"/>
      <c r="J162" s="122"/>
      <c r="K162" s="134"/>
      <c r="L162" s="122">
        <v>490</v>
      </c>
      <c r="M162" s="134" t="s">
        <v>834</v>
      </c>
      <c r="N162" s="123">
        <f t="shared" si="29"/>
        <v>332</v>
      </c>
      <c r="O162" s="122"/>
      <c r="P162" s="134"/>
      <c r="Q162" s="123">
        <f t="shared" si="30"/>
        <v>332</v>
      </c>
      <c r="R162" s="121">
        <f t="shared" ref="R162:S164" si="35">C162+N162</f>
        <v>3396</v>
      </c>
      <c r="S162" s="122">
        <f t="shared" si="35"/>
        <v>0</v>
      </c>
      <c r="T162" s="122">
        <v>0</v>
      </c>
      <c r="U162" s="122">
        <v>0</v>
      </c>
      <c r="V162" s="123">
        <f t="shared" si="31"/>
        <v>3396</v>
      </c>
      <c r="W162" s="107">
        <f t="shared" si="27"/>
        <v>332</v>
      </c>
      <c r="X162" s="265" t="s">
        <v>936</v>
      </c>
    </row>
    <row r="163" spans="1:24" ht="24" customHeight="1">
      <c r="A163" s="105">
        <v>2080506</v>
      </c>
      <c r="B163" s="106" t="s">
        <v>827</v>
      </c>
      <c r="C163" s="122">
        <v>1538</v>
      </c>
      <c r="D163" s="122">
        <v>0</v>
      </c>
      <c r="E163" s="123">
        <f t="shared" si="28"/>
        <v>1538</v>
      </c>
      <c r="F163" s="122">
        <v>-144</v>
      </c>
      <c r="G163" s="134" t="s">
        <v>578</v>
      </c>
      <c r="H163" s="122"/>
      <c r="I163" s="134"/>
      <c r="J163" s="122"/>
      <c r="K163" s="134"/>
      <c r="L163" s="122"/>
      <c r="M163" s="134"/>
      <c r="N163" s="123">
        <f t="shared" si="29"/>
        <v>-144</v>
      </c>
      <c r="O163" s="122"/>
      <c r="P163" s="134"/>
      <c r="Q163" s="123">
        <f t="shared" si="30"/>
        <v>-144</v>
      </c>
      <c r="R163" s="121">
        <f t="shared" si="35"/>
        <v>1394</v>
      </c>
      <c r="S163" s="122">
        <f t="shared" si="35"/>
        <v>0</v>
      </c>
      <c r="T163" s="122"/>
      <c r="U163" s="122"/>
      <c r="V163" s="123">
        <f t="shared" si="31"/>
        <v>1394</v>
      </c>
      <c r="W163" s="107">
        <f t="shared" si="27"/>
        <v>-144</v>
      </c>
      <c r="X163" s="265" t="s">
        <v>937</v>
      </c>
    </row>
    <row r="164" spans="1:24" ht="24" customHeight="1">
      <c r="A164" s="105">
        <v>2080507</v>
      </c>
      <c r="B164" s="106" t="s">
        <v>233</v>
      </c>
      <c r="C164" s="122"/>
      <c r="D164" s="122">
        <v>0</v>
      </c>
      <c r="E164" s="123">
        <f t="shared" si="28"/>
        <v>0</v>
      </c>
      <c r="F164" s="122"/>
      <c r="G164" s="134"/>
      <c r="H164" s="122"/>
      <c r="I164" s="134"/>
      <c r="J164" s="122"/>
      <c r="K164" s="134"/>
      <c r="L164" s="122"/>
      <c r="M164" s="134"/>
      <c r="N164" s="123">
        <f t="shared" si="29"/>
        <v>0</v>
      </c>
      <c r="O164" s="122"/>
      <c r="P164" s="134"/>
      <c r="Q164" s="123">
        <f t="shared" si="30"/>
        <v>0</v>
      </c>
      <c r="R164" s="121">
        <f t="shared" si="35"/>
        <v>0</v>
      </c>
      <c r="S164" s="122">
        <f t="shared" si="35"/>
        <v>0</v>
      </c>
      <c r="T164" s="122">
        <v>0</v>
      </c>
      <c r="U164" s="122">
        <v>0</v>
      </c>
      <c r="V164" s="123">
        <f t="shared" si="31"/>
        <v>0</v>
      </c>
      <c r="W164" s="107">
        <f t="shared" si="27"/>
        <v>0</v>
      </c>
      <c r="X164" s="265"/>
    </row>
    <row r="165" spans="1:24" ht="24" customHeight="1">
      <c r="A165" s="100" t="s">
        <v>675</v>
      </c>
      <c r="B165" s="101" t="s">
        <v>234</v>
      </c>
      <c r="C165" s="102">
        <f>C166</f>
        <v>79</v>
      </c>
      <c r="D165" s="102">
        <f>D166</f>
        <v>6</v>
      </c>
      <c r="E165" s="103">
        <f t="shared" si="28"/>
        <v>85</v>
      </c>
      <c r="F165" s="102">
        <f>F166</f>
        <v>0</v>
      </c>
      <c r="G165" s="133"/>
      <c r="H165" s="102">
        <f>H166</f>
        <v>0</v>
      </c>
      <c r="I165" s="133"/>
      <c r="J165" s="102">
        <f>J166</f>
        <v>0</v>
      </c>
      <c r="K165" s="133"/>
      <c r="L165" s="102">
        <f>L166</f>
        <v>563</v>
      </c>
      <c r="M165" s="133"/>
      <c r="N165" s="103">
        <f t="shared" si="29"/>
        <v>563</v>
      </c>
      <c r="O165" s="102">
        <f>O166</f>
        <v>210</v>
      </c>
      <c r="P165" s="133"/>
      <c r="Q165" s="103">
        <f t="shared" si="30"/>
        <v>773</v>
      </c>
      <c r="R165" s="102">
        <f>R166</f>
        <v>642</v>
      </c>
      <c r="S165" s="102">
        <f>S166</f>
        <v>216</v>
      </c>
      <c r="T165" s="102">
        <f>T166</f>
        <v>0</v>
      </c>
      <c r="U165" s="102">
        <f>U166</f>
        <v>6</v>
      </c>
      <c r="V165" s="103">
        <f t="shared" si="31"/>
        <v>858</v>
      </c>
      <c r="W165" s="104">
        <f t="shared" si="27"/>
        <v>773</v>
      </c>
      <c r="X165" s="264"/>
    </row>
    <row r="166" spans="1:24" ht="141.6" customHeight="1">
      <c r="A166" s="105">
        <v>2080799</v>
      </c>
      <c r="B166" s="106" t="s">
        <v>235</v>
      </c>
      <c r="C166" s="122">
        <v>79</v>
      </c>
      <c r="D166" s="122">
        <v>6</v>
      </c>
      <c r="E166" s="123">
        <f t="shared" si="28"/>
        <v>85</v>
      </c>
      <c r="F166" s="122"/>
      <c r="G166" s="134"/>
      <c r="H166" s="122"/>
      <c r="I166" s="134"/>
      <c r="J166" s="122"/>
      <c r="K166" s="134"/>
      <c r="L166" s="122">
        <v>563</v>
      </c>
      <c r="M166" s="134" t="s">
        <v>676</v>
      </c>
      <c r="N166" s="123">
        <f t="shared" si="29"/>
        <v>563</v>
      </c>
      <c r="O166" s="122">
        <v>210</v>
      </c>
      <c r="P166" s="134" t="s">
        <v>677</v>
      </c>
      <c r="Q166" s="123">
        <f t="shared" si="30"/>
        <v>773</v>
      </c>
      <c r="R166" s="121">
        <f>C166+N166</f>
        <v>642</v>
      </c>
      <c r="S166" s="122">
        <f>D166+O166</f>
        <v>216</v>
      </c>
      <c r="T166" s="122"/>
      <c r="U166" s="122">
        <v>6</v>
      </c>
      <c r="V166" s="123">
        <f t="shared" si="31"/>
        <v>858</v>
      </c>
      <c r="W166" s="107">
        <f t="shared" si="27"/>
        <v>773</v>
      </c>
      <c r="X166" s="265" t="s">
        <v>938</v>
      </c>
    </row>
    <row r="167" spans="1:24" ht="24" customHeight="1">
      <c r="A167" s="100" t="s">
        <v>678</v>
      </c>
      <c r="B167" s="101" t="s">
        <v>236</v>
      </c>
      <c r="C167" s="102">
        <f>SUM(C168:C174)</f>
        <v>413</v>
      </c>
      <c r="D167" s="102">
        <f>SUM(D168:D174)</f>
        <v>308</v>
      </c>
      <c r="E167" s="103">
        <f t="shared" ref="E167:E198" si="36">SUM(C167:D167)</f>
        <v>721</v>
      </c>
      <c r="F167" s="102">
        <f>SUM(F168:F174)</f>
        <v>0</v>
      </c>
      <c r="G167" s="133"/>
      <c r="H167" s="102">
        <f>SUM(H168:H174)</f>
        <v>0</v>
      </c>
      <c r="I167" s="133"/>
      <c r="J167" s="102">
        <f>SUM(J168:J174)</f>
        <v>0</v>
      </c>
      <c r="K167" s="133"/>
      <c r="L167" s="102">
        <f>SUM(L168:L174)</f>
        <v>0</v>
      </c>
      <c r="M167" s="133"/>
      <c r="N167" s="103">
        <f t="shared" si="29"/>
        <v>0</v>
      </c>
      <c r="O167" s="102">
        <f>SUM(O168:O174)</f>
        <v>15</v>
      </c>
      <c r="P167" s="133"/>
      <c r="Q167" s="103">
        <f t="shared" si="30"/>
        <v>15</v>
      </c>
      <c r="R167" s="102">
        <f>SUM(R168:R174)</f>
        <v>413</v>
      </c>
      <c r="S167" s="102">
        <f>SUM(S168:S174)</f>
        <v>323</v>
      </c>
      <c r="T167" s="102">
        <f>SUM(T168:T174)</f>
        <v>247</v>
      </c>
      <c r="U167" s="102">
        <f>SUM(U168:U174)</f>
        <v>61</v>
      </c>
      <c r="V167" s="103">
        <f t="shared" si="31"/>
        <v>736</v>
      </c>
      <c r="W167" s="104">
        <f t="shared" si="27"/>
        <v>15</v>
      </c>
      <c r="X167" s="264"/>
    </row>
    <row r="168" spans="1:24" ht="24" customHeight="1">
      <c r="A168" s="105">
        <v>2080801</v>
      </c>
      <c r="B168" s="106" t="s">
        <v>237</v>
      </c>
      <c r="C168" s="122">
        <v>305</v>
      </c>
      <c r="D168" s="122">
        <v>0</v>
      </c>
      <c r="E168" s="123">
        <f t="shared" si="36"/>
        <v>305</v>
      </c>
      <c r="F168" s="122"/>
      <c r="G168" s="134"/>
      <c r="H168" s="122"/>
      <c r="I168" s="134"/>
      <c r="J168" s="122"/>
      <c r="K168" s="134"/>
      <c r="L168" s="122"/>
      <c r="M168" s="134"/>
      <c r="N168" s="123">
        <f t="shared" si="29"/>
        <v>0</v>
      </c>
      <c r="O168" s="122"/>
      <c r="P168" s="134"/>
      <c r="Q168" s="123">
        <f t="shared" si="30"/>
        <v>0</v>
      </c>
      <c r="R168" s="121">
        <f t="shared" ref="R168:S174" si="37">C168+N168</f>
        <v>305</v>
      </c>
      <c r="S168" s="122">
        <f t="shared" si="37"/>
        <v>0</v>
      </c>
      <c r="T168" s="122"/>
      <c r="U168" s="122"/>
      <c r="V168" s="123">
        <f t="shared" si="31"/>
        <v>305</v>
      </c>
      <c r="W168" s="107">
        <f t="shared" si="27"/>
        <v>0</v>
      </c>
      <c r="X168" s="265" t="s">
        <v>939</v>
      </c>
    </row>
    <row r="169" spans="1:24" ht="24" customHeight="1">
      <c r="A169" s="105">
        <v>2080802</v>
      </c>
      <c r="B169" s="106" t="s">
        <v>238</v>
      </c>
      <c r="C169" s="122">
        <v>10</v>
      </c>
      <c r="D169" s="122">
        <v>0</v>
      </c>
      <c r="E169" s="123">
        <f t="shared" si="36"/>
        <v>10</v>
      </c>
      <c r="F169" s="122"/>
      <c r="G169" s="134"/>
      <c r="H169" s="122"/>
      <c r="I169" s="134"/>
      <c r="J169" s="122"/>
      <c r="K169" s="134"/>
      <c r="L169" s="122"/>
      <c r="M169" s="134"/>
      <c r="N169" s="123">
        <f t="shared" si="29"/>
        <v>0</v>
      </c>
      <c r="O169" s="122"/>
      <c r="P169" s="134"/>
      <c r="Q169" s="123">
        <f t="shared" si="30"/>
        <v>0</v>
      </c>
      <c r="R169" s="121">
        <f t="shared" si="37"/>
        <v>10</v>
      </c>
      <c r="S169" s="122">
        <f t="shared" si="37"/>
        <v>0</v>
      </c>
      <c r="T169" s="122"/>
      <c r="U169" s="122"/>
      <c r="V169" s="123">
        <f t="shared" si="31"/>
        <v>10</v>
      </c>
      <c r="W169" s="107">
        <f t="shared" si="27"/>
        <v>0</v>
      </c>
      <c r="X169" s="265" t="s">
        <v>940</v>
      </c>
    </row>
    <row r="170" spans="1:24" ht="24" customHeight="1">
      <c r="A170" s="105">
        <v>2080803</v>
      </c>
      <c r="B170" s="106" t="s">
        <v>239</v>
      </c>
      <c r="C170" s="122">
        <v>25</v>
      </c>
      <c r="D170" s="122">
        <v>26</v>
      </c>
      <c r="E170" s="123">
        <f t="shared" si="36"/>
        <v>51</v>
      </c>
      <c r="F170" s="122"/>
      <c r="G170" s="134"/>
      <c r="H170" s="122"/>
      <c r="I170" s="134"/>
      <c r="J170" s="122"/>
      <c r="K170" s="134"/>
      <c r="L170" s="122"/>
      <c r="M170" s="134"/>
      <c r="N170" s="123">
        <f t="shared" si="29"/>
        <v>0</v>
      </c>
      <c r="O170" s="122"/>
      <c r="P170" s="134"/>
      <c r="Q170" s="123">
        <f t="shared" si="30"/>
        <v>0</v>
      </c>
      <c r="R170" s="121">
        <f t="shared" si="37"/>
        <v>25</v>
      </c>
      <c r="S170" s="122">
        <f t="shared" si="37"/>
        <v>26</v>
      </c>
      <c r="T170" s="122">
        <v>9</v>
      </c>
      <c r="U170" s="122">
        <v>17</v>
      </c>
      <c r="V170" s="123">
        <f t="shared" si="31"/>
        <v>51</v>
      </c>
      <c r="W170" s="107">
        <f t="shared" si="27"/>
        <v>0</v>
      </c>
      <c r="X170" s="265" t="s">
        <v>941</v>
      </c>
    </row>
    <row r="171" spans="1:24" ht="24" customHeight="1">
      <c r="A171" s="105">
        <v>2080804</v>
      </c>
      <c r="B171" s="106" t="s">
        <v>240</v>
      </c>
      <c r="C171" s="122">
        <v>0</v>
      </c>
      <c r="D171" s="122">
        <v>0</v>
      </c>
      <c r="E171" s="123">
        <f t="shared" si="36"/>
        <v>0</v>
      </c>
      <c r="F171" s="122"/>
      <c r="G171" s="134"/>
      <c r="H171" s="122"/>
      <c r="I171" s="134"/>
      <c r="J171" s="122"/>
      <c r="K171" s="134"/>
      <c r="L171" s="122"/>
      <c r="M171" s="134"/>
      <c r="N171" s="123">
        <f t="shared" si="29"/>
        <v>0</v>
      </c>
      <c r="O171" s="122"/>
      <c r="P171" s="134"/>
      <c r="Q171" s="123">
        <f t="shared" si="30"/>
        <v>0</v>
      </c>
      <c r="R171" s="121">
        <f t="shared" si="37"/>
        <v>0</v>
      </c>
      <c r="S171" s="122">
        <f t="shared" si="37"/>
        <v>0</v>
      </c>
      <c r="T171" s="122"/>
      <c r="U171" s="122"/>
      <c r="V171" s="123">
        <f t="shared" si="31"/>
        <v>0</v>
      </c>
      <c r="W171" s="107">
        <f t="shared" si="27"/>
        <v>0</v>
      </c>
      <c r="X171" s="265"/>
    </row>
    <row r="172" spans="1:24" ht="24" customHeight="1">
      <c r="A172" s="105">
        <v>2080805</v>
      </c>
      <c r="B172" s="106" t="s">
        <v>241</v>
      </c>
      <c r="C172" s="122">
        <v>49</v>
      </c>
      <c r="D172" s="122">
        <v>0</v>
      </c>
      <c r="E172" s="123">
        <f t="shared" si="36"/>
        <v>49</v>
      </c>
      <c r="F172" s="122"/>
      <c r="G172" s="134"/>
      <c r="H172" s="122"/>
      <c r="I172" s="134"/>
      <c r="J172" s="122"/>
      <c r="K172" s="134"/>
      <c r="L172" s="122"/>
      <c r="M172" s="134"/>
      <c r="N172" s="123">
        <f t="shared" si="29"/>
        <v>0</v>
      </c>
      <c r="O172" s="122"/>
      <c r="P172" s="134"/>
      <c r="Q172" s="123">
        <f t="shared" si="30"/>
        <v>0</v>
      </c>
      <c r="R172" s="121">
        <f t="shared" si="37"/>
        <v>49</v>
      </c>
      <c r="S172" s="122">
        <f t="shared" si="37"/>
        <v>0</v>
      </c>
      <c r="T172" s="122"/>
      <c r="U172" s="122"/>
      <c r="V172" s="123">
        <f t="shared" si="31"/>
        <v>49</v>
      </c>
      <c r="W172" s="107">
        <f t="shared" si="27"/>
        <v>0</v>
      </c>
      <c r="X172" s="265" t="s">
        <v>942</v>
      </c>
    </row>
    <row r="173" spans="1:24" ht="24" customHeight="1">
      <c r="A173" s="105">
        <v>2080806</v>
      </c>
      <c r="B173" s="106" t="s">
        <v>242</v>
      </c>
      <c r="C173" s="122">
        <v>20</v>
      </c>
      <c r="D173" s="122">
        <v>0</v>
      </c>
      <c r="E173" s="123">
        <f t="shared" si="36"/>
        <v>20</v>
      </c>
      <c r="F173" s="122"/>
      <c r="G173" s="134"/>
      <c r="H173" s="122"/>
      <c r="I173" s="134"/>
      <c r="J173" s="122"/>
      <c r="K173" s="134"/>
      <c r="L173" s="122"/>
      <c r="M173" s="134"/>
      <c r="N173" s="123">
        <f t="shared" si="29"/>
        <v>0</v>
      </c>
      <c r="O173" s="122"/>
      <c r="P173" s="134"/>
      <c r="Q173" s="123">
        <f t="shared" si="30"/>
        <v>0</v>
      </c>
      <c r="R173" s="121">
        <f t="shared" si="37"/>
        <v>20</v>
      </c>
      <c r="S173" s="122">
        <f t="shared" si="37"/>
        <v>0</v>
      </c>
      <c r="T173" s="122"/>
      <c r="U173" s="122"/>
      <c r="V173" s="123">
        <f t="shared" si="31"/>
        <v>20</v>
      </c>
      <c r="W173" s="107">
        <f t="shared" si="27"/>
        <v>0</v>
      </c>
      <c r="X173" s="265" t="s">
        <v>457</v>
      </c>
    </row>
    <row r="174" spans="1:24" ht="24" customHeight="1">
      <c r="A174" s="105">
        <v>2080899</v>
      </c>
      <c r="B174" s="106" t="s">
        <v>243</v>
      </c>
      <c r="C174" s="122">
        <v>4</v>
      </c>
      <c r="D174" s="122">
        <v>282</v>
      </c>
      <c r="E174" s="123">
        <f t="shared" si="36"/>
        <v>286</v>
      </c>
      <c r="F174" s="122"/>
      <c r="G174" s="134"/>
      <c r="H174" s="122"/>
      <c r="I174" s="134"/>
      <c r="J174" s="122"/>
      <c r="K174" s="134"/>
      <c r="L174" s="122"/>
      <c r="M174" s="134"/>
      <c r="N174" s="123">
        <f t="shared" si="29"/>
        <v>0</v>
      </c>
      <c r="O174" s="122">
        <v>15</v>
      </c>
      <c r="P174" s="134" t="s">
        <v>679</v>
      </c>
      <c r="Q174" s="123">
        <f t="shared" si="30"/>
        <v>15</v>
      </c>
      <c r="R174" s="121">
        <f t="shared" si="37"/>
        <v>4</v>
      </c>
      <c r="S174" s="122">
        <f t="shared" si="37"/>
        <v>297</v>
      </c>
      <c r="T174" s="122">
        <v>238</v>
      </c>
      <c r="U174" s="122">
        <v>44</v>
      </c>
      <c r="V174" s="123">
        <f t="shared" si="31"/>
        <v>301</v>
      </c>
      <c r="W174" s="107">
        <f t="shared" si="27"/>
        <v>15</v>
      </c>
      <c r="X174" s="265" t="s">
        <v>943</v>
      </c>
    </row>
    <row r="175" spans="1:24" ht="24" customHeight="1">
      <c r="A175" s="100" t="s">
        <v>680</v>
      </c>
      <c r="B175" s="101" t="s">
        <v>244</v>
      </c>
      <c r="C175" s="102">
        <f>SUM(C176:C177)</f>
        <v>59</v>
      </c>
      <c r="D175" s="102">
        <f>SUM(D176:D177)</f>
        <v>139</v>
      </c>
      <c r="E175" s="103">
        <f t="shared" si="36"/>
        <v>198</v>
      </c>
      <c r="F175" s="102">
        <f>SUM(F176:F177)</f>
        <v>30</v>
      </c>
      <c r="G175" s="133"/>
      <c r="H175" s="102">
        <f>SUM(H176:H177)</f>
        <v>0</v>
      </c>
      <c r="I175" s="133"/>
      <c r="J175" s="102">
        <f>SUM(J176:J177)</f>
        <v>0</v>
      </c>
      <c r="K175" s="133"/>
      <c r="L175" s="102">
        <f>SUM(L176:L177)</f>
        <v>0</v>
      </c>
      <c r="M175" s="133"/>
      <c r="N175" s="103">
        <f t="shared" si="29"/>
        <v>30</v>
      </c>
      <c r="O175" s="102">
        <f>SUM(O176:O177)</f>
        <v>0</v>
      </c>
      <c r="P175" s="133"/>
      <c r="Q175" s="103">
        <f t="shared" si="30"/>
        <v>30</v>
      </c>
      <c r="R175" s="102">
        <f>SUM(R176:R177)</f>
        <v>89</v>
      </c>
      <c r="S175" s="102">
        <f>SUM(S176:S177)</f>
        <v>139</v>
      </c>
      <c r="T175" s="102">
        <f>SUM(T176:T177)</f>
        <v>19</v>
      </c>
      <c r="U175" s="102">
        <f>SUM(U176:U177)</f>
        <v>120</v>
      </c>
      <c r="V175" s="103">
        <f t="shared" si="31"/>
        <v>228</v>
      </c>
      <c r="W175" s="104">
        <f t="shared" si="27"/>
        <v>30</v>
      </c>
      <c r="X175" s="264"/>
    </row>
    <row r="176" spans="1:24" ht="81" customHeight="1">
      <c r="A176" s="105">
        <v>2080901</v>
      </c>
      <c r="B176" s="106" t="s">
        <v>245</v>
      </c>
      <c r="C176" s="122">
        <v>35</v>
      </c>
      <c r="D176" s="122">
        <v>139</v>
      </c>
      <c r="E176" s="123">
        <f t="shared" si="36"/>
        <v>174</v>
      </c>
      <c r="F176" s="122">
        <v>6</v>
      </c>
      <c r="G176" s="134" t="s">
        <v>681</v>
      </c>
      <c r="H176" s="122"/>
      <c r="I176" s="134"/>
      <c r="J176" s="122"/>
      <c r="K176" s="134"/>
      <c r="L176" s="122"/>
      <c r="M176" s="134"/>
      <c r="N176" s="123">
        <f t="shared" si="29"/>
        <v>6</v>
      </c>
      <c r="O176" s="122"/>
      <c r="P176" s="134"/>
      <c r="Q176" s="123">
        <f t="shared" si="30"/>
        <v>6</v>
      </c>
      <c r="R176" s="121">
        <f>C176+N176</f>
        <v>41</v>
      </c>
      <c r="S176" s="122">
        <f>D176+O176</f>
        <v>139</v>
      </c>
      <c r="T176" s="122">
        <v>19</v>
      </c>
      <c r="U176" s="122">
        <v>120</v>
      </c>
      <c r="V176" s="123">
        <f t="shared" si="31"/>
        <v>180</v>
      </c>
      <c r="W176" s="107">
        <f t="shared" si="27"/>
        <v>6</v>
      </c>
      <c r="X176" s="265"/>
    </row>
    <row r="177" spans="1:24" ht="93" customHeight="1">
      <c r="A177" s="105">
        <v>2080902</v>
      </c>
      <c r="B177" s="106" t="s">
        <v>246</v>
      </c>
      <c r="C177" s="122">
        <v>24</v>
      </c>
      <c r="D177" s="122">
        <v>0</v>
      </c>
      <c r="E177" s="123">
        <f t="shared" si="36"/>
        <v>24</v>
      </c>
      <c r="F177" s="122">
        <v>24</v>
      </c>
      <c r="G177" s="134" t="s">
        <v>682</v>
      </c>
      <c r="H177" s="122"/>
      <c r="I177" s="134"/>
      <c r="J177" s="122"/>
      <c r="K177" s="134"/>
      <c r="L177" s="122"/>
      <c r="M177" s="134"/>
      <c r="N177" s="123">
        <f t="shared" si="29"/>
        <v>24</v>
      </c>
      <c r="O177" s="122"/>
      <c r="P177" s="134"/>
      <c r="Q177" s="123">
        <f t="shared" si="30"/>
        <v>24</v>
      </c>
      <c r="R177" s="121">
        <f>C177+N177</f>
        <v>48</v>
      </c>
      <c r="S177" s="122">
        <f>D177+O177</f>
        <v>0</v>
      </c>
      <c r="T177" s="122"/>
      <c r="U177" s="122"/>
      <c r="V177" s="123">
        <f t="shared" si="31"/>
        <v>48</v>
      </c>
      <c r="W177" s="107">
        <f t="shared" si="27"/>
        <v>24</v>
      </c>
      <c r="X177" s="265" t="s">
        <v>944</v>
      </c>
    </row>
    <row r="178" spans="1:24" ht="24" customHeight="1">
      <c r="A178" s="100" t="s">
        <v>683</v>
      </c>
      <c r="B178" s="101" t="s">
        <v>247</v>
      </c>
      <c r="C178" s="102">
        <f>SUM(C179:C182)</f>
        <v>628</v>
      </c>
      <c r="D178" s="102">
        <f>SUM(D179:D182)</f>
        <v>220</v>
      </c>
      <c r="E178" s="103">
        <f t="shared" si="36"/>
        <v>848</v>
      </c>
      <c r="F178" s="102">
        <f>SUM(F179:F182)</f>
        <v>6</v>
      </c>
      <c r="G178" s="133"/>
      <c r="H178" s="102">
        <f>SUM(H179:H182)</f>
        <v>0</v>
      </c>
      <c r="I178" s="133"/>
      <c r="J178" s="102">
        <f>SUM(J179:J182)</f>
        <v>0</v>
      </c>
      <c r="K178" s="133"/>
      <c r="L178" s="102">
        <f>SUM(L179:L182)</f>
        <v>0</v>
      </c>
      <c r="M178" s="133"/>
      <c r="N178" s="103">
        <f t="shared" si="29"/>
        <v>6</v>
      </c>
      <c r="O178" s="102">
        <f>SUM(O179:O182)</f>
        <v>0</v>
      </c>
      <c r="P178" s="133"/>
      <c r="Q178" s="103">
        <f t="shared" si="30"/>
        <v>6</v>
      </c>
      <c r="R178" s="102">
        <f>SUM(R179:R182)</f>
        <v>634</v>
      </c>
      <c r="S178" s="102">
        <f>SUM(S179:S182)</f>
        <v>220</v>
      </c>
      <c r="T178" s="102">
        <f>SUM(T179:T182)</f>
        <v>204</v>
      </c>
      <c r="U178" s="102">
        <f>SUM(U179:U182)</f>
        <v>16</v>
      </c>
      <c r="V178" s="103">
        <f t="shared" si="31"/>
        <v>854</v>
      </c>
      <c r="W178" s="104">
        <f t="shared" si="27"/>
        <v>6</v>
      </c>
      <c r="X178" s="264"/>
    </row>
    <row r="179" spans="1:24" ht="24" customHeight="1">
      <c r="A179" s="105">
        <v>2081002</v>
      </c>
      <c r="B179" s="106" t="s">
        <v>248</v>
      </c>
      <c r="C179" s="122">
        <v>78</v>
      </c>
      <c r="D179" s="122">
        <v>0</v>
      </c>
      <c r="E179" s="123">
        <f t="shared" si="36"/>
        <v>78</v>
      </c>
      <c r="F179" s="122"/>
      <c r="G179" s="134"/>
      <c r="H179" s="122"/>
      <c r="I179" s="134"/>
      <c r="J179" s="122"/>
      <c r="K179" s="134"/>
      <c r="L179" s="122"/>
      <c r="M179" s="134"/>
      <c r="N179" s="123">
        <f t="shared" si="29"/>
        <v>0</v>
      </c>
      <c r="O179" s="122"/>
      <c r="P179" s="134"/>
      <c r="Q179" s="123">
        <f t="shared" si="30"/>
        <v>0</v>
      </c>
      <c r="R179" s="121">
        <f t="shared" ref="R179:S182" si="38">C179+N179</f>
        <v>78</v>
      </c>
      <c r="S179" s="122">
        <f t="shared" si="38"/>
        <v>0</v>
      </c>
      <c r="T179" s="122"/>
      <c r="U179" s="122"/>
      <c r="V179" s="123">
        <f t="shared" si="31"/>
        <v>78</v>
      </c>
      <c r="W179" s="107">
        <f t="shared" si="27"/>
        <v>0</v>
      </c>
      <c r="X179" s="265"/>
    </row>
    <row r="180" spans="1:24" ht="24" customHeight="1">
      <c r="A180" s="105">
        <v>2081004</v>
      </c>
      <c r="B180" s="106" t="s">
        <v>249</v>
      </c>
      <c r="C180" s="122">
        <v>443</v>
      </c>
      <c r="D180" s="122">
        <v>57</v>
      </c>
      <c r="E180" s="123">
        <f t="shared" si="36"/>
        <v>500</v>
      </c>
      <c r="F180" s="122">
        <v>4</v>
      </c>
      <c r="G180" s="134" t="s">
        <v>578</v>
      </c>
      <c r="H180" s="122"/>
      <c r="I180" s="134"/>
      <c r="J180" s="122"/>
      <c r="K180" s="134"/>
      <c r="L180" s="122"/>
      <c r="M180" s="134"/>
      <c r="N180" s="123">
        <f t="shared" si="29"/>
        <v>4</v>
      </c>
      <c r="O180" s="122"/>
      <c r="P180" s="134"/>
      <c r="Q180" s="123">
        <f t="shared" si="30"/>
        <v>4</v>
      </c>
      <c r="R180" s="121">
        <f t="shared" si="38"/>
        <v>447</v>
      </c>
      <c r="S180" s="122">
        <f t="shared" si="38"/>
        <v>57</v>
      </c>
      <c r="T180" s="122">
        <v>41</v>
      </c>
      <c r="U180" s="122">
        <v>16</v>
      </c>
      <c r="V180" s="123">
        <f t="shared" si="31"/>
        <v>504</v>
      </c>
      <c r="W180" s="107">
        <f t="shared" si="27"/>
        <v>4</v>
      </c>
      <c r="X180" s="265" t="s">
        <v>494</v>
      </c>
    </row>
    <row r="181" spans="1:24" ht="24" customHeight="1">
      <c r="A181" s="105">
        <v>2081005</v>
      </c>
      <c r="B181" s="106" t="s">
        <v>250</v>
      </c>
      <c r="C181" s="122">
        <v>76</v>
      </c>
      <c r="D181" s="122">
        <v>0</v>
      </c>
      <c r="E181" s="123">
        <f t="shared" si="36"/>
        <v>76</v>
      </c>
      <c r="F181" s="122">
        <v>2</v>
      </c>
      <c r="G181" s="134" t="s">
        <v>578</v>
      </c>
      <c r="H181" s="122"/>
      <c r="I181" s="134"/>
      <c r="J181" s="122"/>
      <c r="K181" s="134"/>
      <c r="L181" s="122"/>
      <c r="M181" s="134"/>
      <c r="N181" s="123">
        <f t="shared" si="29"/>
        <v>2</v>
      </c>
      <c r="O181" s="122"/>
      <c r="P181" s="134"/>
      <c r="Q181" s="123">
        <f t="shared" si="30"/>
        <v>2</v>
      </c>
      <c r="R181" s="121">
        <f t="shared" si="38"/>
        <v>78</v>
      </c>
      <c r="S181" s="122">
        <f t="shared" si="38"/>
        <v>0</v>
      </c>
      <c r="T181" s="122"/>
      <c r="U181" s="122"/>
      <c r="V181" s="123">
        <f t="shared" si="31"/>
        <v>78</v>
      </c>
      <c r="W181" s="107">
        <f t="shared" si="27"/>
        <v>2</v>
      </c>
      <c r="X181" s="265" t="s">
        <v>494</v>
      </c>
    </row>
    <row r="182" spans="1:24" ht="24" customHeight="1">
      <c r="A182" s="105">
        <v>2081099</v>
      </c>
      <c r="B182" s="106" t="s">
        <v>251</v>
      </c>
      <c r="C182" s="122">
        <v>31</v>
      </c>
      <c r="D182" s="122">
        <v>163</v>
      </c>
      <c r="E182" s="123">
        <f t="shared" si="36"/>
        <v>194</v>
      </c>
      <c r="F182" s="122"/>
      <c r="G182" s="134"/>
      <c r="H182" s="122"/>
      <c r="I182" s="134"/>
      <c r="J182" s="122"/>
      <c r="K182" s="134"/>
      <c r="L182" s="122"/>
      <c r="M182" s="134"/>
      <c r="N182" s="123">
        <f t="shared" si="29"/>
        <v>0</v>
      </c>
      <c r="O182" s="122"/>
      <c r="P182" s="134"/>
      <c r="Q182" s="123">
        <f t="shared" si="30"/>
        <v>0</v>
      </c>
      <c r="R182" s="121">
        <f t="shared" si="38"/>
        <v>31</v>
      </c>
      <c r="S182" s="122">
        <f t="shared" si="38"/>
        <v>163</v>
      </c>
      <c r="T182" s="122">
        <v>163</v>
      </c>
      <c r="U182" s="122"/>
      <c r="V182" s="123">
        <f t="shared" si="31"/>
        <v>194</v>
      </c>
      <c r="W182" s="107">
        <f t="shared" si="27"/>
        <v>0</v>
      </c>
      <c r="X182" s="265"/>
    </row>
    <row r="183" spans="1:24" ht="24" customHeight="1">
      <c r="A183" s="100" t="s">
        <v>684</v>
      </c>
      <c r="B183" s="101" t="s">
        <v>252</v>
      </c>
      <c r="C183" s="102">
        <f>SUM(C184:C188)</f>
        <v>416</v>
      </c>
      <c r="D183" s="102">
        <f>SUM(D184:D188)</f>
        <v>329</v>
      </c>
      <c r="E183" s="103">
        <f t="shared" si="36"/>
        <v>745</v>
      </c>
      <c r="F183" s="102">
        <f>SUM(F184:F188)</f>
        <v>0</v>
      </c>
      <c r="G183" s="133"/>
      <c r="H183" s="102">
        <f>SUM(H184:H188)</f>
        <v>0</v>
      </c>
      <c r="I183" s="133"/>
      <c r="J183" s="102">
        <f>SUM(J184:J188)</f>
        <v>2</v>
      </c>
      <c r="K183" s="133"/>
      <c r="L183" s="102">
        <f>SUM(L184:L188)</f>
        <v>20</v>
      </c>
      <c r="M183" s="133"/>
      <c r="N183" s="103">
        <f t="shared" si="29"/>
        <v>22</v>
      </c>
      <c r="O183" s="102">
        <f>SUM(O184:O188)</f>
        <v>0</v>
      </c>
      <c r="P183" s="133"/>
      <c r="Q183" s="103">
        <f t="shared" si="30"/>
        <v>22</v>
      </c>
      <c r="R183" s="102">
        <f>SUM(R184:R188)</f>
        <v>438</v>
      </c>
      <c r="S183" s="102">
        <f>SUM(S184:S188)</f>
        <v>329</v>
      </c>
      <c r="T183" s="102">
        <f>SUM(T184:T188)</f>
        <v>260</v>
      </c>
      <c r="U183" s="102">
        <f>SUM(U184:U188)</f>
        <v>69</v>
      </c>
      <c r="V183" s="103">
        <f t="shared" si="31"/>
        <v>767</v>
      </c>
      <c r="W183" s="104">
        <f t="shared" si="27"/>
        <v>22</v>
      </c>
      <c r="X183" s="264"/>
    </row>
    <row r="184" spans="1:24" ht="24" customHeight="1">
      <c r="A184" s="105">
        <v>2081101</v>
      </c>
      <c r="B184" s="106" t="s">
        <v>122</v>
      </c>
      <c r="C184" s="122">
        <v>81</v>
      </c>
      <c r="D184" s="122">
        <v>0</v>
      </c>
      <c r="E184" s="123">
        <f t="shared" si="36"/>
        <v>81</v>
      </c>
      <c r="F184" s="122"/>
      <c r="G184" s="134"/>
      <c r="H184" s="122"/>
      <c r="I184" s="134"/>
      <c r="J184" s="122"/>
      <c r="K184" s="134"/>
      <c r="L184" s="122"/>
      <c r="M184" s="134"/>
      <c r="N184" s="123">
        <f t="shared" si="29"/>
        <v>0</v>
      </c>
      <c r="O184" s="122"/>
      <c r="P184" s="134"/>
      <c r="Q184" s="123">
        <f t="shared" si="30"/>
        <v>0</v>
      </c>
      <c r="R184" s="121">
        <f t="shared" ref="R184:S188" si="39">C184+N184</f>
        <v>81</v>
      </c>
      <c r="S184" s="122">
        <f t="shared" si="39"/>
        <v>0</v>
      </c>
      <c r="T184" s="122"/>
      <c r="U184" s="122"/>
      <c r="V184" s="123">
        <f t="shared" si="31"/>
        <v>81</v>
      </c>
      <c r="W184" s="107">
        <f t="shared" si="27"/>
        <v>0</v>
      </c>
      <c r="X184" s="265"/>
    </row>
    <row r="185" spans="1:24" ht="51.6" customHeight="1">
      <c r="A185" s="105">
        <v>2081104</v>
      </c>
      <c r="B185" s="106" t="s">
        <v>253</v>
      </c>
      <c r="C185" s="122">
        <v>75</v>
      </c>
      <c r="D185" s="122">
        <v>11</v>
      </c>
      <c r="E185" s="123">
        <f t="shared" si="36"/>
        <v>86</v>
      </c>
      <c r="F185" s="122"/>
      <c r="G185" s="134"/>
      <c r="H185" s="122"/>
      <c r="I185" s="134"/>
      <c r="J185" s="122">
        <v>2</v>
      </c>
      <c r="K185" s="134" t="s">
        <v>685</v>
      </c>
      <c r="L185" s="122"/>
      <c r="M185" s="134"/>
      <c r="N185" s="123">
        <f t="shared" si="29"/>
        <v>2</v>
      </c>
      <c r="O185" s="122"/>
      <c r="P185" s="134"/>
      <c r="Q185" s="123">
        <f t="shared" si="30"/>
        <v>2</v>
      </c>
      <c r="R185" s="121">
        <f t="shared" si="39"/>
        <v>77</v>
      </c>
      <c r="S185" s="122">
        <f t="shared" si="39"/>
        <v>11</v>
      </c>
      <c r="T185" s="122"/>
      <c r="U185" s="122">
        <v>11</v>
      </c>
      <c r="V185" s="123">
        <f t="shared" si="31"/>
        <v>88</v>
      </c>
      <c r="W185" s="107">
        <f t="shared" si="27"/>
        <v>2</v>
      </c>
      <c r="X185" s="265" t="s">
        <v>945</v>
      </c>
    </row>
    <row r="186" spans="1:24" ht="32.4" customHeight="1">
      <c r="A186" s="105">
        <v>2081105</v>
      </c>
      <c r="B186" s="106" t="s">
        <v>254</v>
      </c>
      <c r="C186" s="122">
        <v>52</v>
      </c>
      <c r="D186" s="122">
        <v>13</v>
      </c>
      <c r="E186" s="123">
        <f t="shared" si="36"/>
        <v>65</v>
      </c>
      <c r="F186" s="122"/>
      <c r="G186" s="134"/>
      <c r="H186" s="122"/>
      <c r="I186" s="134"/>
      <c r="J186" s="122"/>
      <c r="K186" s="134"/>
      <c r="L186" s="122">
        <v>13</v>
      </c>
      <c r="M186" s="134" t="s">
        <v>686</v>
      </c>
      <c r="N186" s="123">
        <f t="shared" si="29"/>
        <v>13</v>
      </c>
      <c r="O186" s="122"/>
      <c r="P186" s="134"/>
      <c r="Q186" s="123">
        <f t="shared" si="30"/>
        <v>13</v>
      </c>
      <c r="R186" s="121">
        <f t="shared" si="39"/>
        <v>65</v>
      </c>
      <c r="S186" s="122">
        <f t="shared" si="39"/>
        <v>13</v>
      </c>
      <c r="T186" s="122"/>
      <c r="U186" s="122">
        <v>13</v>
      </c>
      <c r="V186" s="123">
        <f t="shared" si="31"/>
        <v>78</v>
      </c>
      <c r="W186" s="107">
        <f t="shared" si="27"/>
        <v>13</v>
      </c>
      <c r="X186" s="265" t="s">
        <v>946</v>
      </c>
    </row>
    <row r="187" spans="1:24" ht="24" customHeight="1">
      <c r="A187" s="105">
        <v>2081107</v>
      </c>
      <c r="B187" s="106" t="s">
        <v>255</v>
      </c>
      <c r="C187" s="122">
        <v>200</v>
      </c>
      <c r="D187" s="122">
        <v>45</v>
      </c>
      <c r="E187" s="123">
        <f t="shared" si="36"/>
        <v>245</v>
      </c>
      <c r="F187" s="122"/>
      <c r="G187" s="134"/>
      <c r="H187" s="122"/>
      <c r="I187" s="134"/>
      <c r="J187" s="122"/>
      <c r="K187" s="134"/>
      <c r="L187" s="122"/>
      <c r="M187" s="134"/>
      <c r="N187" s="123">
        <f t="shared" si="29"/>
        <v>0</v>
      </c>
      <c r="O187" s="122"/>
      <c r="P187" s="134"/>
      <c r="Q187" s="123">
        <f t="shared" si="30"/>
        <v>0</v>
      </c>
      <c r="R187" s="121">
        <f t="shared" si="39"/>
        <v>200</v>
      </c>
      <c r="S187" s="122">
        <f t="shared" si="39"/>
        <v>45</v>
      </c>
      <c r="T187" s="122"/>
      <c r="U187" s="122">
        <v>45</v>
      </c>
      <c r="V187" s="123">
        <f t="shared" si="31"/>
        <v>245</v>
      </c>
      <c r="W187" s="107">
        <f t="shared" si="27"/>
        <v>0</v>
      </c>
      <c r="X187" s="265"/>
    </row>
    <row r="188" spans="1:24" ht="45.6" customHeight="1">
      <c r="A188" s="105">
        <v>2081199</v>
      </c>
      <c r="B188" s="106" t="s">
        <v>687</v>
      </c>
      <c r="C188" s="122">
        <v>8</v>
      </c>
      <c r="D188" s="122">
        <v>260</v>
      </c>
      <c r="E188" s="123">
        <f t="shared" si="36"/>
        <v>268</v>
      </c>
      <c r="F188" s="122"/>
      <c r="G188" s="134"/>
      <c r="H188" s="122"/>
      <c r="I188" s="134"/>
      <c r="J188" s="122"/>
      <c r="K188" s="134"/>
      <c r="L188" s="122">
        <v>7</v>
      </c>
      <c r="M188" s="134" t="s">
        <v>688</v>
      </c>
      <c r="N188" s="123">
        <f t="shared" si="29"/>
        <v>7</v>
      </c>
      <c r="O188" s="122"/>
      <c r="P188" s="134"/>
      <c r="Q188" s="123">
        <f t="shared" si="30"/>
        <v>7</v>
      </c>
      <c r="R188" s="121">
        <f t="shared" si="39"/>
        <v>15</v>
      </c>
      <c r="S188" s="122">
        <f t="shared" si="39"/>
        <v>260</v>
      </c>
      <c r="T188" s="122">
        <v>260</v>
      </c>
      <c r="U188" s="122"/>
      <c r="V188" s="123">
        <f t="shared" si="31"/>
        <v>275</v>
      </c>
      <c r="W188" s="107">
        <f t="shared" si="27"/>
        <v>7</v>
      </c>
      <c r="X188" s="265" t="s">
        <v>947</v>
      </c>
    </row>
    <row r="189" spans="1:24" ht="24" customHeight="1">
      <c r="A189" s="100" t="s">
        <v>689</v>
      </c>
      <c r="B189" s="101" t="s">
        <v>256</v>
      </c>
      <c r="C189" s="102">
        <f>SUM(C190:C191)</f>
        <v>300</v>
      </c>
      <c r="D189" s="102">
        <f>SUM(D190:D191)</f>
        <v>1119</v>
      </c>
      <c r="E189" s="103">
        <f t="shared" si="36"/>
        <v>1419</v>
      </c>
      <c r="F189" s="102">
        <f>SUM(F190:F191)</f>
        <v>0</v>
      </c>
      <c r="G189" s="133"/>
      <c r="H189" s="102">
        <f>SUM(H190:H191)</f>
        <v>0</v>
      </c>
      <c r="I189" s="133"/>
      <c r="J189" s="102">
        <f>SUM(J190:J191)</f>
        <v>0</v>
      </c>
      <c r="K189" s="133"/>
      <c r="L189" s="102">
        <f>SUM(L190:L191)</f>
        <v>0</v>
      </c>
      <c r="M189" s="133"/>
      <c r="N189" s="103">
        <f t="shared" si="29"/>
        <v>0</v>
      </c>
      <c r="O189" s="102">
        <f>SUM(O190:O191)</f>
        <v>0</v>
      </c>
      <c r="P189" s="133"/>
      <c r="Q189" s="103">
        <f t="shared" si="30"/>
        <v>0</v>
      </c>
      <c r="R189" s="102">
        <f>SUM(R190:R191)</f>
        <v>300</v>
      </c>
      <c r="S189" s="102">
        <f>SUM(S190:S191)</f>
        <v>1119</v>
      </c>
      <c r="T189" s="102">
        <f>SUM(T190:T191)</f>
        <v>1006</v>
      </c>
      <c r="U189" s="102">
        <f>SUM(U190:U191)</f>
        <v>113</v>
      </c>
      <c r="V189" s="103">
        <f t="shared" si="31"/>
        <v>1419</v>
      </c>
      <c r="W189" s="104">
        <f t="shared" si="27"/>
        <v>0</v>
      </c>
      <c r="X189" s="264"/>
    </row>
    <row r="190" spans="1:24" ht="24" customHeight="1">
      <c r="A190" s="105">
        <v>2081901</v>
      </c>
      <c r="B190" s="106" t="s">
        <v>257</v>
      </c>
      <c r="C190" s="122">
        <v>100</v>
      </c>
      <c r="D190" s="122">
        <v>286</v>
      </c>
      <c r="E190" s="123">
        <f t="shared" si="36"/>
        <v>386</v>
      </c>
      <c r="F190" s="122"/>
      <c r="G190" s="134"/>
      <c r="H190" s="122"/>
      <c r="I190" s="134"/>
      <c r="J190" s="122"/>
      <c r="K190" s="134"/>
      <c r="L190" s="122"/>
      <c r="M190" s="134"/>
      <c r="N190" s="123">
        <f t="shared" si="29"/>
        <v>0</v>
      </c>
      <c r="O190" s="122"/>
      <c r="P190" s="134"/>
      <c r="Q190" s="123">
        <f t="shared" si="30"/>
        <v>0</v>
      </c>
      <c r="R190" s="121">
        <f>C190+N190</f>
        <v>100</v>
      </c>
      <c r="S190" s="122">
        <f>D190+O190</f>
        <v>286</v>
      </c>
      <c r="T190" s="122">
        <v>191</v>
      </c>
      <c r="U190" s="122">
        <v>95</v>
      </c>
      <c r="V190" s="123">
        <f t="shared" si="31"/>
        <v>386</v>
      </c>
      <c r="W190" s="107">
        <f t="shared" si="27"/>
        <v>0</v>
      </c>
      <c r="X190" s="265"/>
    </row>
    <row r="191" spans="1:24" ht="24" customHeight="1">
      <c r="A191" s="105">
        <v>2081902</v>
      </c>
      <c r="B191" s="106" t="s">
        <v>258</v>
      </c>
      <c r="C191" s="122">
        <v>200</v>
      </c>
      <c r="D191" s="122">
        <v>833</v>
      </c>
      <c r="E191" s="123">
        <f t="shared" si="36"/>
        <v>1033</v>
      </c>
      <c r="F191" s="122"/>
      <c r="G191" s="134"/>
      <c r="H191" s="122"/>
      <c r="I191" s="134"/>
      <c r="J191" s="122"/>
      <c r="K191" s="134"/>
      <c r="L191" s="122"/>
      <c r="M191" s="134"/>
      <c r="N191" s="123">
        <f t="shared" si="29"/>
        <v>0</v>
      </c>
      <c r="O191" s="122"/>
      <c r="P191" s="134"/>
      <c r="Q191" s="123">
        <f t="shared" si="30"/>
        <v>0</v>
      </c>
      <c r="R191" s="121">
        <f>C191+N191</f>
        <v>200</v>
      </c>
      <c r="S191" s="122">
        <f>D191+O191</f>
        <v>833</v>
      </c>
      <c r="T191" s="122">
        <v>815</v>
      </c>
      <c r="U191" s="122">
        <v>18</v>
      </c>
      <c r="V191" s="123">
        <f t="shared" si="31"/>
        <v>1033</v>
      </c>
      <c r="W191" s="107">
        <f t="shared" si="27"/>
        <v>0</v>
      </c>
      <c r="X191" s="265"/>
    </row>
    <row r="192" spans="1:24" ht="24" customHeight="1">
      <c r="A192" s="100" t="s">
        <v>690</v>
      </c>
      <c r="B192" s="101" t="s">
        <v>259</v>
      </c>
      <c r="C192" s="102">
        <f>SUM(C193:C194)</f>
        <v>25</v>
      </c>
      <c r="D192" s="102">
        <f>SUM(D193:D194)</f>
        <v>10</v>
      </c>
      <c r="E192" s="103">
        <f t="shared" si="36"/>
        <v>35</v>
      </c>
      <c r="F192" s="102">
        <f>SUM(F193:F194)</f>
        <v>0</v>
      </c>
      <c r="G192" s="133"/>
      <c r="H192" s="102">
        <f>SUM(H193:H194)</f>
        <v>0</v>
      </c>
      <c r="I192" s="133"/>
      <c r="J192" s="102">
        <f>SUM(J193:J194)</f>
        <v>0</v>
      </c>
      <c r="K192" s="133"/>
      <c r="L192" s="102">
        <f>SUM(L193:L194)</f>
        <v>0</v>
      </c>
      <c r="M192" s="133"/>
      <c r="N192" s="103">
        <f t="shared" si="29"/>
        <v>0</v>
      </c>
      <c r="O192" s="102">
        <f>SUM(O193:O194)</f>
        <v>0</v>
      </c>
      <c r="P192" s="133"/>
      <c r="Q192" s="103">
        <f t="shared" si="30"/>
        <v>0</v>
      </c>
      <c r="R192" s="102">
        <f>SUM(R193:R194)</f>
        <v>25</v>
      </c>
      <c r="S192" s="102">
        <f>SUM(S193:S194)</f>
        <v>10</v>
      </c>
      <c r="T192" s="102">
        <f>SUM(T193:T194)</f>
        <v>0</v>
      </c>
      <c r="U192" s="102">
        <f>SUM(U193:U194)</f>
        <v>10</v>
      </c>
      <c r="V192" s="103">
        <f t="shared" si="31"/>
        <v>35</v>
      </c>
      <c r="W192" s="104">
        <f t="shared" si="27"/>
        <v>0</v>
      </c>
      <c r="X192" s="264"/>
    </row>
    <row r="193" spans="1:24" ht="42.75" customHeight="1">
      <c r="A193" s="105">
        <v>2082001</v>
      </c>
      <c r="B193" s="106" t="s">
        <v>260</v>
      </c>
      <c r="C193" s="122">
        <v>24</v>
      </c>
      <c r="D193" s="122">
        <v>10</v>
      </c>
      <c r="E193" s="123">
        <f t="shared" si="36"/>
        <v>34</v>
      </c>
      <c r="F193" s="122"/>
      <c r="G193" s="134"/>
      <c r="H193" s="122"/>
      <c r="I193" s="134"/>
      <c r="J193" s="122"/>
      <c r="K193" s="134"/>
      <c r="L193" s="122"/>
      <c r="M193" s="134"/>
      <c r="N193" s="123">
        <f t="shared" si="29"/>
        <v>0</v>
      </c>
      <c r="O193" s="122"/>
      <c r="P193" s="134"/>
      <c r="Q193" s="123">
        <f t="shared" si="30"/>
        <v>0</v>
      </c>
      <c r="R193" s="121">
        <f>C193+N193</f>
        <v>24</v>
      </c>
      <c r="S193" s="122">
        <f>D193+O193</f>
        <v>10</v>
      </c>
      <c r="T193" s="122"/>
      <c r="U193" s="122">
        <v>10</v>
      </c>
      <c r="V193" s="123">
        <f t="shared" si="31"/>
        <v>34</v>
      </c>
      <c r="W193" s="107">
        <f t="shared" si="27"/>
        <v>0</v>
      </c>
      <c r="X193" s="265"/>
    </row>
    <row r="194" spans="1:24" ht="24" customHeight="1">
      <c r="A194" s="105">
        <v>2082002</v>
      </c>
      <c r="B194" s="106" t="s">
        <v>261</v>
      </c>
      <c r="C194" s="122">
        <v>1</v>
      </c>
      <c r="D194" s="122">
        <v>0</v>
      </c>
      <c r="E194" s="123">
        <f t="shared" si="36"/>
        <v>1</v>
      </c>
      <c r="F194" s="122"/>
      <c r="G194" s="134"/>
      <c r="H194" s="122"/>
      <c r="I194" s="134"/>
      <c r="J194" s="122"/>
      <c r="K194" s="134"/>
      <c r="L194" s="122"/>
      <c r="M194" s="134"/>
      <c r="N194" s="123">
        <f t="shared" si="29"/>
        <v>0</v>
      </c>
      <c r="O194" s="122"/>
      <c r="P194" s="134"/>
      <c r="Q194" s="123">
        <f t="shared" si="30"/>
        <v>0</v>
      </c>
      <c r="R194" s="121">
        <f>C194+N194</f>
        <v>1</v>
      </c>
      <c r="S194" s="122">
        <f>D194+O194</f>
        <v>0</v>
      </c>
      <c r="T194" s="122"/>
      <c r="U194" s="122"/>
      <c r="V194" s="123">
        <f t="shared" si="31"/>
        <v>1</v>
      </c>
      <c r="W194" s="107">
        <f t="shared" si="27"/>
        <v>0</v>
      </c>
      <c r="X194" s="265"/>
    </row>
    <row r="195" spans="1:24" ht="24" customHeight="1">
      <c r="A195" s="100" t="s">
        <v>691</v>
      </c>
      <c r="B195" s="101" t="s">
        <v>262</v>
      </c>
      <c r="C195" s="102">
        <f>SUM(C196:C197)</f>
        <v>212</v>
      </c>
      <c r="D195" s="102">
        <f>SUM(D196:D197)</f>
        <v>0</v>
      </c>
      <c r="E195" s="103">
        <f t="shared" si="36"/>
        <v>212</v>
      </c>
      <c r="F195" s="102">
        <f>SUM(F196:F197)</f>
        <v>0</v>
      </c>
      <c r="G195" s="133"/>
      <c r="H195" s="102">
        <f>SUM(H196:H197)</f>
        <v>0</v>
      </c>
      <c r="I195" s="133"/>
      <c r="J195" s="102">
        <f>SUM(J196:J197)</f>
        <v>-30</v>
      </c>
      <c r="K195" s="133"/>
      <c r="L195" s="102">
        <f>SUM(L196:L197)</f>
        <v>0</v>
      </c>
      <c r="M195" s="133"/>
      <c r="N195" s="103">
        <f t="shared" si="29"/>
        <v>-30</v>
      </c>
      <c r="O195" s="102">
        <f>SUM(O196:O197)</f>
        <v>0</v>
      </c>
      <c r="P195" s="133"/>
      <c r="Q195" s="103">
        <f t="shared" si="30"/>
        <v>-30</v>
      </c>
      <c r="R195" s="102">
        <f>SUM(R196:R197)</f>
        <v>182</v>
      </c>
      <c r="S195" s="102">
        <f>SUM(S196:S197)</f>
        <v>0</v>
      </c>
      <c r="T195" s="102">
        <f>SUM(T196:T197)</f>
        <v>0</v>
      </c>
      <c r="U195" s="102">
        <f>SUM(U196:U197)</f>
        <v>0</v>
      </c>
      <c r="V195" s="103">
        <f t="shared" si="31"/>
        <v>182</v>
      </c>
      <c r="W195" s="104">
        <f t="shared" si="27"/>
        <v>-30</v>
      </c>
      <c r="X195" s="264"/>
    </row>
    <row r="196" spans="1:24" ht="24" customHeight="1">
      <c r="A196" s="105">
        <v>2082101</v>
      </c>
      <c r="B196" s="106" t="s">
        <v>263</v>
      </c>
      <c r="C196" s="122">
        <v>45</v>
      </c>
      <c r="D196" s="122">
        <v>0</v>
      </c>
      <c r="E196" s="123">
        <f t="shared" si="36"/>
        <v>45</v>
      </c>
      <c r="F196" s="122"/>
      <c r="G196" s="134"/>
      <c r="H196" s="122"/>
      <c r="I196" s="134"/>
      <c r="J196" s="122"/>
      <c r="K196" s="134"/>
      <c r="L196" s="122"/>
      <c r="M196" s="134"/>
      <c r="N196" s="123">
        <f t="shared" si="29"/>
        <v>0</v>
      </c>
      <c r="O196" s="122"/>
      <c r="P196" s="134"/>
      <c r="Q196" s="123">
        <f t="shared" si="30"/>
        <v>0</v>
      </c>
      <c r="R196" s="121">
        <f>C196+N196</f>
        <v>45</v>
      </c>
      <c r="S196" s="122">
        <f>D196+O196</f>
        <v>0</v>
      </c>
      <c r="T196" s="122"/>
      <c r="U196" s="122"/>
      <c r="V196" s="123">
        <f t="shared" si="31"/>
        <v>45</v>
      </c>
      <c r="W196" s="107">
        <f t="shared" si="27"/>
        <v>0</v>
      </c>
      <c r="X196" s="265"/>
    </row>
    <row r="197" spans="1:24" ht="24" customHeight="1">
      <c r="A197" s="105">
        <v>2082102</v>
      </c>
      <c r="B197" s="106" t="s">
        <v>264</v>
      </c>
      <c r="C197" s="122">
        <v>167</v>
      </c>
      <c r="D197" s="122">
        <v>0</v>
      </c>
      <c r="E197" s="123">
        <f t="shared" si="36"/>
        <v>167</v>
      </c>
      <c r="F197" s="122"/>
      <c r="G197" s="134"/>
      <c r="H197" s="122"/>
      <c r="I197" s="134"/>
      <c r="J197" s="122">
        <v>-30</v>
      </c>
      <c r="K197" s="134" t="s">
        <v>692</v>
      </c>
      <c r="L197" s="122"/>
      <c r="M197" s="134"/>
      <c r="N197" s="123">
        <f t="shared" si="29"/>
        <v>-30</v>
      </c>
      <c r="O197" s="122"/>
      <c r="P197" s="134"/>
      <c r="Q197" s="123">
        <f t="shared" si="30"/>
        <v>-30</v>
      </c>
      <c r="R197" s="121">
        <f>C197+N197</f>
        <v>137</v>
      </c>
      <c r="S197" s="122">
        <f>D197+O197</f>
        <v>0</v>
      </c>
      <c r="T197" s="122"/>
      <c r="U197" s="122"/>
      <c r="V197" s="123">
        <f t="shared" si="31"/>
        <v>137</v>
      </c>
      <c r="W197" s="107">
        <f t="shared" si="27"/>
        <v>-30</v>
      </c>
      <c r="X197" s="265" t="s">
        <v>948</v>
      </c>
    </row>
    <row r="198" spans="1:24" ht="24" customHeight="1">
      <c r="A198" s="100" t="s">
        <v>693</v>
      </c>
      <c r="B198" s="101" t="s">
        <v>265</v>
      </c>
      <c r="C198" s="102">
        <f>C199</f>
        <v>4</v>
      </c>
      <c r="D198" s="102">
        <f>D199</f>
        <v>0</v>
      </c>
      <c r="E198" s="103">
        <f t="shared" si="36"/>
        <v>4</v>
      </c>
      <c r="F198" s="102">
        <f>F199</f>
        <v>0</v>
      </c>
      <c r="G198" s="133"/>
      <c r="H198" s="102">
        <f>H199</f>
        <v>0</v>
      </c>
      <c r="I198" s="133"/>
      <c r="J198" s="102">
        <f>J199</f>
        <v>0</v>
      </c>
      <c r="K198" s="133"/>
      <c r="L198" s="102">
        <f>L199</f>
        <v>0</v>
      </c>
      <c r="M198" s="133"/>
      <c r="N198" s="103">
        <f t="shared" si="29"/>
        <v>0</v>
      </c>
      <c r="O198" s="102">
        <f>O199</f>
        <v>0</v>
      </c>
      <c r="P198" s="133"/>
      <c r="Q198" s="103">
        <f t="shared" si="30"/>
        <v>0</v>
      </c>
      <c r="R198" s="102">
        <f>R199</f>
        <v>4</v>
      </c>
      <c r="S198" s="102">
        <f>S199</f>
        <v>0</v>
      </c>
      <c r="T198" s="102">
        <f>T199</f>
        <v>0</v>
      </c>
      <c r="U198" s="102">
        <f>U199</f>
        <v>0</v>
      </c>
      <c r="V198" s="103">
        <f t="shared" si="31"/>
        <v>4</v>
      </c>
      <c r="W198" s="104">
        <f t="shared" ref="W198:W261" si="40">V198-E198</f>
        <v>0</v>
      </c>
      <c r="X198" s="264"/>
    </row>
    <row r="199" spans="1:24" ht="24" customHeight="1">
      <c r="A199" s="105">
        <v>2082502</v>
      </c>
      <c r="B199" s="106" t="s">
        <v>266</v>
      </c>
      <c r="C199" s="122">
        <v>4</v>
      </c>
      <c r="D199" s="122">
        <v>0</v>
      </c>
      <c r="E199" s="123">
        <f t="shared" ref="E199:E203" si="41">SUM(C199:D199)</f>
        <v>4</v>
      </c>
      <c r="F199" s="122"/>
      <c r="G199" s="134"/>
      <c r="H199" s="122"/>
      <c r="I199" s="134"/>
      <c r="J199" s="122"/>
      <c r="K199" s="134"/>
      <c r="L199" s="122"/>
      <c r="M199" s="134"/>
      <c r="N199" s="123">
        <f t="shared" ref="N199:N262" si="42">F199+H199+J199+L199</f>
        <v>0</v>
      </c>
      <c r="O199" s="122"/>
      <c r="P199" s="134"/>
      <c r="Q199" s="123">
        <f t="shared" ref="Q199:Q262" si="43">N199+O199</f>
        <v>0</v>
      </c>
      <c r="R199" s="121">
        <f>C199+N199</f>
        <v>4</v>
      </c>
      <c r="S199" s="122">
        <f>D199+O199</f>
        <v>0</v>
      </c>
      <c r="T199" s="122"/>
      <c r="U199" s="122"/>
      <c r="V199" s="123">
        <f t="shared" ref="V199:V246" si="44">SUM(R199:S199)</f>
        <v>4</v>
      </c>
      <c r="W199" s="107">
        <f t="shared" si="40"/>
        <v>0</v>
      </c>
      <c r="X199" s="265"/>
    </row>
    <row r="200" spans="1:24" ht="24" customHeight="1">
      <c r="A200" s="100" t="s">
        <v>694</v>
      </c>
      <c r="B200" s="101" t="s">
        <v>267</v>
      </c>
      <c r="C200" s="102">
        <f>C201</f>
        <v>225</v>
      </c>
      <c r="D200" s="102">
        <f>D201</f>
        <v>1966</v>
      </c>
      <c r="E200" s="103">
        <f t="shared" si="41"/>
        <v>2191</v>
      </c>
      <c r="F200" s="102">
        <f>F201</f>
        <v>0</v>
      </c>
      <c r="G200" s="133"/>
      <c r="H200" s="102">
        <f>H201</f>
        <v>0</v>
      </c>
      <c r="I200" s="133"/>
      <c r="J200" s="102">
        <f>J201</f>
        <v>127</v>
      </c>
      <c r="K200" s="133"/>
      <c r="L200" s="102">
        <f>L201</f>
        <v>500</v>
      </c>
      <c r="M200" s="133"/>
      <c r="N200" s="103">
        <f t="shared" si="42"/>
        <v>627</v>
      </c>
      <c r="O200" s="102">
        <f>O201</f>
        <v>220</v>
      </c>
      <c r="P200" s="133"/>
      <c r="Q200" s="103">
        <f t="shared" si="43"/>
        <v>847</v>
      </c>
      <c r="R200" s="102">
        <f>R201</f>
        <v>852</v>
      </c>
      <c r="S200" s="102">
        <f>S201</f>
        <v>2186</v>
      </c>
      <c r="T200" s="102">
        <f>T201</f>
        <v>1926</v>
      </c>
      <c r="U200" s="102">
        <f>U201</f>
        <v>40</v>
      </c>
      <c r="V200" s="103">
        <f t="shared" si="44"/>
        <v>3038</v>
      </c>
      <c r="W200" s="104">
        <f t="shared" si="40"/>
        <v>847</v>
      </c>
      <c r="X200" s="264"/>
    </row>
    <row r="201" spans="1:24" ht="115.2" customHeight="1">
      <c r="A201" s="105">
        <v>2082602</v>
      </c>
      <c r="B201" s="106" t="s">
        <v>268</v>
      </c>
      <c r="C201" s="122">
        <v>225</v>
      </c>
      <c r="D201" s="122">
        <v>1966</v>
      </c>
      <c r="E201" s="123">
        <f t="shared" si="41"/>
        <v>2191</v>
      </c>
      <c r="F201" s="122"/>
      <c r="G201" s="134"/>
      <c r="H201" s="122"/>
      <c r="I201" s="134"/>
      <c r="J201" s="122">
        <v>127</v>
      </c>
      <c r="K201" s="134" t="s">
        <v>695</v>
      </c>
      <c r="L201" s="122">
        <v>500</v>
      </c>
      <c r="M201" s="251" t="s">
        <v>856</v>
      </c>
      <c r="N201" s="123">
        <f t="shared" si="42"/>
        <v>627</v>
      </c>
      <c r="O201" s="122">
        <v>220</v>
      </c>
      <c r="P201" s="134" t="s">
        <v>696</v>
      </c>
      <c r="Q201" s="123">
        <f t="shared" si="43"/>
        <v>847</v>
      </c>
      <c r="R201" s="121">
        <f>C201+N201</f>
        <v>852</v>
      </c>
      <c r="S201" s="122">
        <f>D201+O201</f>
        <v>2186</v>
      </c>
      <c r="T201" s="122">
        <v>1926</v>
      </c>
      <c r="U201" s="122">
        <v>40</v>
      </c>
      <c r="V201" s="123">
        <f t="shared" si="44"/>
        <v>3038</v>
      </c>
      <c r="W201" s="107">
        <f t="shared" si="40"/>
        <v>847</v>
      </c>
      <c r="X201" s="265" t="s">
        <v>949</v>
      </c>
    </row>
    <row r="202" spans="1:24" ht="24" customHeight="1">
      <c r="A202" s="100" t="s">
        <v>697</v>
      </c>
      <c r="B202" s="101" t="s">
        <v>269</v>
      </c>
      <c r="C202" s="102">
        <f>C203</f>
        <v>228</v>
      </c>
      <c r="D202" s="102">
        <f>D203</f>
        <v>0</v>
      </c>
      <c r="E202" s="103">
        <f t="shared" si="41"/>
        <v>228</v>
      </c>
      <c r="F202" s="102">
        <f>F203</f>
        <v>-23</v>
      </c>
      <c r="G202" s="133"/>
      <c r="H202" s="102">
        <f>H203</f>
        <v>0</v>
      </c>
      <c r="I202" s="133"/>
      <c r="J202" s="102">
        <f>J203</f>
        <v>0</v>
      </c>
      <c r="K202" s="133"/>
      <c r="L202" s="102">
        <f>L203</f>
        <v>0</v>
      </c>
      <c r="M202" s="133"/>
      <c r="N202" s="103">
        <f t="shared" si="42"/>
        <v>-23</v>
      </c>
      <c r="O202" s="102">
        <f>O203</f>
        <v>0</v>
      </c>
      <c r="P202" s="133"/>
      <c r="Q202" s="103">
        <f t="shared" si="43"/>
        <v>-23</v>
      </c>
      <c r="R202" s="102">
        <f>R203</f>
        <v>205</v>
      </c>
      <c r="S202" s="102">
        <f>S203</f>
        <v>0</v>
      </c>
      <c r="T202" s="102">
        <f>T203</f>
        <v>0</v>
      </c>
      <c r="U202" s="102">
        <f>U203</f>
        <v>0</v>
      </c>
      <c r="V202" s="103">
        <f t="shared" si="44"/>
        <v>205</v>
      </c>
      <c r="W202" s="104">
        <f t="shared" si="40"/>
        <v>-23</v>
      </c>
      <c r="X202" s="264"/>
    </row>
    <row r="203" spans="1:24" ht="24" customHeight="1">
      <c r="A203" s="105">
        <v>2082799</v>
      </c>
      <c r="B203" s="106" t="s">
        <v>270</v>
      </c>
      <c r="C203" s="122">
        <v>228</v>
      </c>
      <c r="D203" s="122">
        <v>0</v>
      </c>
      <c r="E203" s="123">
        <f t="shared" si="41"/>
        <v>228</v>
      </c>
      <c r="F203" s="122">
        <v>-23</v>
      </c>
      <c r="G203" s="134" t="s">
        <v>578</v>
      </c>
      <c r="H203" s="122"/>
      <c r="I203" s="134"/>
      <c r="J203" s="122"/>
      <c r="K203" s="134"/>
      <c r="L203" s="122"/>
      <c r="M203" s="134"/>
      <c r="N203" s="123">
        <f t="shared" si="42"/>
        <v>-23</v>
      </c>
      <c r="O203" s="122"/>
      <c r="P203" s="134"/>
      <c r="Q203" s="123">
        <f t="shared" si="43"/>
        <v>-23</v>
      </c>
      <c r="R203" s="121">
        <f>C203+N203</f>
        <v>205</v>
      </c>
      <c r="S203" s="122">
        <f>D203+O203</f>
        <v>0</v>
      </c>
      <c r="T203" s="122"/>
      <c r="U203" s="122"/>
      <c r="V203" s="123">
        <f t="shared" si="44"/>
        <v>205</v>
      </c>
      <c r="W203" s="107">
        <f t="shared" si="40"/>
        <v>-23</v>
      </c>
      <c r="X203" s="265" t="s">
        <v>494</v>
      </c>
    </row>
    <row r="204" spans="1:24" ht="24" customHeight="1">
      <c r="A204" s="100" t="s">
        <v>698</v>
      </c>
      <c r="B204" s="101" t="s">
        <v>271</v>
      </c>
      <c r="C204" s="102">
        <f>SUM(C205:C207)</f>
        <v>292</v>
      </c>
      <c r="D204" s="102">
        <f>SUM(D205:D207)</f>
        <v>36</v>
      </c>
      <c r="E204" s="102">
        <f>SUM(E205:E207)</f>
        <v>328</v>
      </c>
      <c r="F204" s="102">
        <f>SUM(F205:F207)</f>
        <v>-4</v>
      </c>
      <c r="G204" s="133"/>
      <c r="H204" s="102">
        <f>SUM(H205:H207)</f>
        <v>0</v>
      </c>
      <c r="I204" s="133"/>
      <c r="J204" s="102">
        <f>SUM(J205:J207)</f>
        <v>0</v>
      </c>
      <c r="K204" s="133"/>
      <c r="L204" s="102">
        <f>SUM(L205:L207)</f>
        <v>38</v>
      </c>
      <c r="M204" s="133"/>
      <c r="N204" s="102">
        <f t="shared" si="42"/>
        <v>34</v>
      </c>
      <c r="O204" s="102">
        <f>SUM(O205:O207)</f>
        <v>0</v>
      </c>
      <c r="P204" s="133"/>
      <c r="Q204" s="102">
        <f t="shared" si="43"/>
        <v>34</v>
      </c>
      <c r="R204" s="102">
        <f>SUM(R205:R207)</f>
        <v>326</v>
      </c>
      <c r="S204" s="102">
        <f>SUM(S205:S207)</f>
        <v>36</v>
      </c>
      <c r="T204" s="102">
        <f>SUM(T205:T207)</f>
        <v>31</v>
      </c>
      <c r="U204" s="102">
        <f>SUM(U205:U207)</f>
        <v>5</v>
      </c>
      <c r="V204" s="103">
        <f t="shared" si="44"/>
        <v>362</v>
      </c>
      <c r="W204" s="104">
        <f t="shared" si="40"/>
        <v>34</v>
      </c>
      <c r="X204" s="264"/>
    </row>
    <row r="205" spans="1:24" ht="24" customHeight="1">
      <c r="A205" s="105">
        <v>2082801</v>
      </c>
      <c r="B205" s="106" t="s">
        <v>828</v>
      </c>
      <c r="C205" s="122">
        <v>117</v>
      </c>
      <c r="D205" s="122">
        <v>0</v>
      </c>
      <c r="E205" s="123">
        <f t="shared" ref="E205:E236" si="45">SUM(C205:D205)</f>
        <v>117</v>
      </c>
      <c r="F205" s="122">
        <v>-4</v>
      </c>
      <c r="G205" s="134" t="s">
        <v>578</v>
      </c>
      <c r="H205" s="122"/>
      <c r="I205" s="134"/>
      <c r="J205" s="122"/>
      <c r="K205" s="134"/>
      <c r="L205" s="122"/>
      <c r="M205" s="134"/>
      <c r="N205" s="123">
        <f t="shared" si="42"/>
        <v>-4</v>
      </c>
      <c r="O205" s="122"/>
      <c r="P205" s="134"/>
      <c r="Q205" s="123">
        <f t="shared" si="43"/>
        <v>-4</v>
      </c>
      <c r="R205" s="121">
        <f t="shared" ref="R205:S207" si="46">C205+N205</f>
        <v>113</v>
      </c>
      <c r="S205" s="122">
        <f t="shared" si="46"/>
        <v>0</v>
      </c>
      <c r="T205" s="113"/>
      <c r="U205" s="113"/>
      <c r="V205" s="123">
        <f t="shared" si="44"/>
        <v>113</v>
      </c>
      <c r="W205" s="107">
        <f t="shared" si="40"/>
        <v>-4</v>
      </c>
      <c r="X205" s="265" t="s">
        <v>494</v>
      </c>
    </row>
    <row r="206" spans="1:24" ht="24" customHeight="1">
      <c r="A206" s="105">
        <v>2082804</v>
      </c>
      <c r="B206" s="106" t="s">
        <v>272</v>
      </c>
      <c r="C206" s="122">
        <v>120</v>
      </c>
      <c r="D206" s="122">
        <v>0</v>
      </c>
      <c r="E206" s="123">
        <f t="shared" si="45"/>
        <v>120</v>
      </c>
      <c r="F206" s="122"/>
      <c r="G206" s="134"/>
      <c r="H206" s="122"/>
      <c r="I206" s="134"/>
      <c r="J206" s="122"/>
      <c r="K206" s="134"/>
      <c r="L206" s="122"/>
      <c r="M206" s="134"/>
      <c r="N206" s="123">
        <f t="shared" si="42"/>
        <v>0</v>
      </c>
      <c r="O206" s="122"/>
      <c r="P206" s="134"/>
      <c r="Q206" s="123">
        <f t="shared" si="43"/>
        <v>0</v>
      </c>
      <c r="R206" s="121">
        <f t="shared" si="46"/>
        <v>120</v>
      </c>
      <c r="S206" s="122">
        <f t="shared" si="46"/>
        <v>0</v>
      </c>
      <c r="T206" s="122"/>
      <c r="U206" s="122"/>
      <c r="V206" s="123">
        <f t="shared" si="44"/>
        <v>120</v>
      </c>
      <c r="W206" s="107">
        <f t="shared" si="40"/>
        <v>0</v>
      </c>
      <c r="X206" s="265"/>
    </row>
    <row r="207" spans="1:24" ht="24" customHeight="1">
      <c r="A207" s="105">
        <v>2082899</v>
      </c>
      <c r="B207" s="106" t="s">
        <v>699</v>
      </c>
      <c r="C207" s="122">
        <v>55</v>
      </c>
      <c r="D207" s="122">
        <v>36</v>
      </c>
      <c r="E207" s="123">
        <f t="shared" si="45"/>
        <v>91</v>
      </c>
      <c r="F207" s="122"/>
      <c r="G207" s="134"/>
      <c r="H207" s="122"/>
      <c r="I207" s="134"/>
      <c r="J207" s="122"/>
      <c r="K207" s="134"/>
      <c r="L207" s="122">
        <v>38</v>
      </c>
      <c r="M207" s="134" t="s">
        <v>700</v>
      </c>
      <c r="N207" s="123">
        <f t="shared" si="42"/>
        <v>38</v>
      </c>
      <c r="O207" s="122"/>
      <c r="P207" s="134"/>
      <c r="Q207" s="123">
        <f t="shared" si="43"/>
        <v>38</v>
      </c>
      <c r="R207" s="121">
        <f t="shared" si="46"/>
        <v>93</v>
      </c>
      <c r="S207" s="122">
        <f t="shared" si="46"/>
        <v>36</v>
      </c>
      <c r="T207" s="122">
        <v>31</v>
      </c>
      <c r="U207" s="122">
        <v>5</v>
      </c>
      <c r="V207" s="123">
        <f t="shared" si="44"/>
        <v>129</v>
      </c>
      <c r="W207" s="107">
        <f t="shared" si="40"/>
        <v>38</v>
      </c>
      <c r="X207" s="265" t="s">
        <v>950</v>
      </c>
    </row>
    <row r="208" spans="1:24" ht="24" customHeight="1">
      <c r="A208" s="100" t="s">
        <v>701</v>
      </c>
      <c r="B208" s="101" t="s">
        <v>273</v>
      </c>
      <c r="C208" s="102">
        <f>C209</f>
        <v>1350</v>
      </c>
      <c r="D208" s="102">
        <f>D209</f>
        <v>380</v>
      </c>
      <c r="E208" s="103">
        <f t="shared" si="45"/>
        <v>1730</v>
      </c>
      <c r="F208" s="102">
        <f>F209</f>
        <v>0</v>
      </c>
      <c r="G208" s="133"/>
      <c r="H208" s="102">
        <f>H209</f>
        <v>0</v>
      </c>
      <c r="I208" s="133"/>
      <c r="J208" s="102">
        <f>J209</f>
        <v>-193</v>
      </c>
      <c r="K208" s="133"/>
      <c r="L208" s="102">
        <f>L209</f>
        <v>18</v>
      </c>
      <c r="M208" s="133"/>
      <c r="N208" s="103">
        <f t="shared" si="42"/>
        <v>-175</v>
      </c>
      <c r="O208" s="102">
        <f>O209</f>
        <v>65</v>
      </c>
      <c r="P208" s="133"/>
      <c r="Q208" s="103">
        <f t="shared" si="43"/>
        <v>-110</v>
      </c>
      <c r="R208" s="102">
        <f>R209</f>
        <v>1175</v>
      </c>
      <c r="S208" s="102">
        <f>S209</f>
        <v>445</v>
      </c>
      <c r="T208" s="102">
        <f>T209</f>
        <v>3</v>
      </c>
      <c r="U208" s="102">
        <f>U209</f>
        <v>377</v>
      </c>
      <c r="V208" s="103">
        <f t="shared" si="44"/>
        <v>1620</v>
      </c>
      <c r="W208" s="104">
        <f t="shared" si="40"/>
        <v>-110</v>
      </c>
      <c r="X208" s="264"/>
    </row>
    <row r="209" spans="1:24" ht="91.5" customHeight="1">
      <c r="A209" s="105">
        <v>2089901</v>
      </c>
      <c r="B209" s="106" t="s">
        <v>273</v>
      </c>
      <c r="C209" s="122">
        <v>1350</v>
      </c>
      <c r="D209" s="122">
        <v>380</v>
      </c>
      <c r="E209" s="123">
        <f t="shared" si="45"/>
        <v>1730</v>
      </c>
      <c r="F209" s="122"/>
      <c r="G209" s="134"/>
      <c r="H209" s="122"/>
      <c r="I209" s="134"/>
      <c r="J209" s="122">
        <v>-193</v>
      </c>
      <c r="K209" s="134" t="s">
        <v>1000</v>
      </c>
      <c r="L209" s="122">
        <v>18</v>
      </c>
      <c r="M209" s="134" t="s">
        <v>702</v>
      </c>
      <c r="N209" s="123">
        <f t="shared" si="42"/>
        <v>-175</v>
      </c>
      <c r="O209" s="122">
        <v>65</v>
      </c>
      <c r="P209" s="134" t="s">
        <v>703</v>
      </c>
      <c r="Q209" s="123">
        <f t="shared" si="43"/>
        <v>-110</v>
      </c>
      <c r="R209" s="121">
        <f>C209+N209</f>
        <v>1175</v>
      </c>
      <c r="S209" s="122">
        <f>D209+O209</f>
        <v>445</v>
      </c>
      <c r="T209" s="122">
        <v>3</v>
      </c>
      <c r="U209" s="122">
        <v>377</v>
      </c>
      <c r="V209" s="123">
        <f t="shared" si="44"/>
        <v>1620</v>
      </c>
      <c r="W209" s="107">
        <f t="shared" si="40"/>
        <v>-110</v>
      </c>
      <c r="X209" s="265" t="s">
        <v>1012</v>
      </c>
    </row>
    <row r="210" spans="1:24" ht="24" customHeight="1">
      <c r="A210" s="95" t="s">
        <v>704</v>
      </c>
      <c r="B210" s="96" t="s">
        <v>104</v>
      </c>
      <c r="C210" s="97">
        <f>SUM(C214,C211,C216,C219,C227,C230,C234,C236,C238,C240,C242)</f>
        <v>6081</v>
      </c>
      <c r="D210" s="97">
        <f>SUM(D214,D211,D216,D219,D227,D230,D234,D236,D238,D240,D242)</f>
        <v>2038</v>
      </c>
      <c r="E210" s="98">
        <f t="shared" si="45"/>
        <v>8119</v>
      </c>
      <c r="F210" s="97">
        <f>SUM(F214,F211,F216,F219,F227,F230,F234,F236,F238,F240,F242)</f>
        <v>-263</v>
      </c>
      <c r="G210" s="132"/>
      <c r="H210" s="97">
        <f>SUM(H214,H211,H216,H219,H227,H230,H234,H236,H238,H240,H242)</f>
        <v>0</v>
      </c>
      <c r="I210" s="132"/>
      <c r="J210" s="97">
        <f>SUM(J214,J211,J216,J219,J227,J230,J234,J236,J238,J240,J242)</f>
        <v>-802</v>
      </c>
      <c r="K210" s="132"/>
      <c r="L210" s="97">
        <f>SUM(L214,L211,L216,L219,L227,L230,L234,L236,L238,L240,L242)</f>
        <v>50</v>
      </c>
      <c r="M210" s="132"/>
      <c r="N210" s="98">
        <f t="shared" si="42"/>
        <v>-1015</v>
      </c>
      <c r="O210" s="97">
        <f>SUM(O214,O211,O216,O219,O227,O230,O234,O236,O238,O240,O242)</f>
        <v>3066</v>
      </c>
      <c r="P210" s="132"/>
      <c r="Q210" s="98">
        <f t="shared" si="43"/>
        <v>2051</v>
      </c>
      <c r="R210" s="97">
        <f>SUM(R214,R211,R216,R219,R227,R230,R234,R236,R238,R240,R242)</f>
        <v>5066</v>
      </c>
      <c r="S210" s="97">
        <f>SUM(S214,S211,S216,S219,S227,S230,S234,S236,S238,S240,S242)</f>
        <v>5104</v>
      </c>
      <c r="T210" s="97">
        <f>SUM(T214,T211,T216,T219,T227,T230,T234,T236,T238,T240,T242)</f>
        <v>1274</v>
      </c>
      <c r="U210" s="97">
        <f>SUM(U214,U211,U216,U219,U227,U230,U234,U236,U238,U240,U242)</f>
        <v>764</v>
      </c>
      <c r="V210" s="98">
        <f t="shared" si="44"/>
        <v>10170</v>
      </c>
      <c r="W210" s="99">
        <f t="shared" si="40"/>
        <v>2051</v>
      </c>
      <c r="X210" s="263"/>
    </row>
    <row r="211" spans="1:24" ht="24" customHeight="1">
      <c r="A211" s="100" t="s">
        <v>705</v>
      </c>
      <c r="B211" s="101" t="s">
        <v>274</v>
      </c>
      <c r="C211" s="102">
        <f>SUM(C212:C213)</f>
        <v>350</v>
      </c>
      <c r="D211" s="102">
        <f>SUM(D212:D213)</f>
        <v>0</v>
      </c>
      <c r="E211" s="103">
        <f t="shared" si="45"/>
        <v>350</v>
      </c>
      <c r="F211" s="102">
        <f>SUM(F212:F213)</f>
        <v>0</v>
      </c>
      <c r="G211" s="133"/>
      <c r="H211" s="102">
        <f>SUM(H212:H213)</f>
        <v>0</v>
      </c>
      <c r="I211" s="133"/>
      <c r="J211" s="102">
        <f>SUM(J212:J213)</f>
        <v>0</v>
      </c>
      <c r="K211" s="133"/>
      <c r="L211" s="102">
        <f>SUM(L212:L213)</f>
        <v>0</v>
      </c>
      <c r="M211" s="133"/>
      <c r="N211" s="103">
        <f t="shared" si="42"/>
        <v>0</v>
      </c>
      <c r="O211" s="102">
        <f>SUM(O212:O213)</f>
        <v>0</v>
      </c>
      <c r="P211" s="133"/>
      <c r="Q211" s="103">
        <f t="shared" si="43"/>
        <v>0</v>
      </c>
      <c r="R211" s="102">
        <f>SUM(R212:R213)</f>
        <v>350</v>
      </c>
      <c r="S211" s="102">
        <f>SUM(S212:S213)</f>
        <v>0</v>
      </c>
      <c r="T211" s="102">
        <f>SUM(T212:T213)</f>
        <v>0</v>
      </c>
      <c r="U211" s="102">
        <f>SUM(U212:U213)</f>
        <v>0</v>
      </c>
      <c r="V211" s="103">
        <f t="shared" si="44"/>
        <v>350</v>
      </c>
      <c r="W211" s="104">
        <f t="shared" si="40"/>
        <v>0</v>
      </c>
      <c r="X211" s="264"/>
    </row>
    <row r="212" spans="1:24" ht="24" customHeight="1">
      <c r="A212" s="105">
        <v>2100101</v>
      </c>
      <c r="B212" s="106" t="s">
        <v>122</v>
      </c>
      <c r="C212" s="122">
        <v>317</v>
      </c>
      <c r="D212" s="122">
        <v>0</v>
      </c>
      <c r="E212" s="123">
        <f t="shared" si="45"/>
        <v>317</v>
      </c>
      <c r="F212" s="122"/>
      <c r="G212" s="134"/>
      <c r="H212" s="122"/>
      <c r="I212" s="134"/>
      <c r="J212" s="122"/>
      <c r="K212" s="134"/>
      <c r="L212" s="122"/>
      <c r="M212" s="134"/>
      <c r="N212" s="123">
        <f t="shared" si="42"/>
        <v>0</v>
      </c>
      <c r="O212" s="122"/>
      <c r="P212" s="134"/>
      <c r="Q212" s="123">
        <f t="shared" si="43"/>
        <v>0</v>
      </c>
      <c r="R212" s="121">
        <f>C212+N212</f>
        <v>317</v>
      </c>
      <c r="S212" s="122">
        <f>D212+O212</f>
        <v>0</v>
      </c>
      <c r="T212" s="122"/>
      <c r="U212" s="122"/>
      <c r="V212" s="123">
        <f t="shared" si="44"/>
        <v>317</v>
      </c>
      <c r="W212" s="107">
        <f t="shared" si="40"/>
        <v>0</v>
      </c>
      <c r="X212" s="265"/>
    </row>
    <row r="213" spans="1:24" ht="24" customHeight="1">
      <c r="A213" s="105">
        <v>2100199</v>
      </c>
      <c r="B213" s="106" t="s">
        <v>275</v>
      </c>
      <c r="C213" s="122">
        <v>33</v>
      </c>
      <c r="D213" s="122">
        <v>0</v>
      </c>
      <c r="E213" s="123">
        <f t="shared" si="45"/>
        <v>33</v>
      </c>
      <c r="F213" s="122"/>
      <c r="G213" s="134"/>
      <c r="H213" s="122"/>
      <c r="I213" s="134"/>
      <c r="J213" s="122"/>
      <c r="K213" s="134"/>
      <c r="L213" s="122"/>
      <c r="M213" s="134"/>
      <c r="N213" s="123">
        <f t="shared" si="42"/>
        <v>0</v>
      </c>
      <c r="O213" s="122"/>
      <c r="P213" s="134"/>
      <c r="Q213" s="123">
        <f t="shared" si="43"/>
        <v>0</v>
      </c>
      <c r="R213" s="121">
        <f>C213+N213</f>
        <v>33</v>
      </c>
      <c r="S213" s="122">
        <f>D213+O213</f>
        <v>0</v>
      </c>
      <c r="T213" s="122"/>
      <c r="U213" s="122"/>
      <c r="V213" s="123">
        <f t="shared" si="44"/>
        <v>33</v>
      </c>
      <c r="W213" s="107">
        <f t="shared" si="40"/>
        <v>0</v>
      </c>
      <c r="X213" s="265"/>
    </row>
    <row r="214" spans="1:24" ht="24" customHeight="1">
      <c r="A214" s="100" t="s">
        <v>706</v>
      </c>
      <c r="B214" s="101" t="s">
        <v>276</v>
      </c>
      <c r="C214" s="102">
        <f>C215</f>
        <v>775</v>
      </c>
      <c r="D214" s="102">
        <f>D215</f>
        <v>189</v>
      </c>
      <c r="E214" s="103">
        <f t="shared" si="45"/>
        <v>964</v>
      </c>
      <c r="F214" s="102">
        <f>F215</f>
        <v>0</v>
      </c>
      <c r="G214" s="133"/>
      <c r="H214" s="102">
        <f>H215</f>
        <v>0</v>
      </c>
      <c r="I214" s="133"/>
      <c r="J214" s="102">
        <f>J215</f>
        <v>-600</v>
      </c>
      <c r="K214" s="133"/>
      <c r="L214" s="102">
        <f>L215</f>
        <v>50</v>
      </c>
      <c r="M214" s="133"/>
      <c r="N214" s="103">
        <f t="shared" si="42"/>
        <v>-550</v>
      </c>
      <c r="O214" s="102">
        <f>O215</f>
        <v>55</v>
      </c>
      <c r="P214" s="133"/>
      <c r="Q214" s="103">
        <f t="shared" si="43"/>
        <v>-495</v>
      </c>
      <c r="R214" s="102">
        <f>R215</f>
        <v>225</v>
      </c>
      <c r="S214" s="102">
        <f>S215</f>
        <v>244</v>
      </c>
      <c r="T214" s="102">
        <f>T215</f>
        <v>189</v>
      </c>
      <c r="U214" s="102">
        <f>U215</f>
        <v>0</v>
      </c>
      <c r="V214" s="103">
        <f t="shared" si="44"/>
        <v>469</v>
      </c>
      <c r="W214" s="104">
        <f t="shared" si="40"/>
        <v>-495</v>
      </c>
      <c r="X214" s="264"/>
    </row>
    <row r="215" spans="1:24" ht="57.6" customHeight="1">
      <c r="A215" s="105">
        <v>2100201</v>
      </c>
      <c r="B215" s="106" t="s">
        <v>277</v>
      </c>
      <c r="C215" s="122">
        <v>775</v>
      </c>
      <c r="D215" s="122">
        <v>189</v>
      </c>
      <c r="E215" s="123">
        <f t="shared" si="45"/>
        <v>964</v>
      </c>
      <c r="F215" s="122"/>
      <c r="G215" s="134"/>
      <c r="H215" s="122"/>
      <c r="I215" s="134"/>
      <c r="J215" s="122">
        <v>-600</v>
      </c>
      <c r="K215" s="134" t="s">
        <v>707</v>
      </c>
      <c r="L215" s="122">
        <v>50</v>
      </c>
      <c r="M215" s="134" t="s">
        <v>708</v>
      </c>
      <c r="N215" s="123">
        <f t="shared" si="42"/>
        <v>-550</v>
      </c>
      <c r="O215" s="122">
        <v>55</v>
      </c>
      <c r="P215" s="134" t="s">
        <v>709</v>
      </c>
      <c r="Q215" s="123">
        <f t="shared" si="43"/>
        <v>-495</v>
      </c>
      <c r="R215" s="121">
        <f>C215+N215</f>
        <v>225</v>
      </c>
      <c r="S215" s="122">
        <f>D215+O215</f>
        <v>244</v>
      </c>
      <c r="T215" s="122">
        <v>189</v>
      </c>
      <c r="U215" s="122"/>
      <c r="V215" s="123">
        <f t="shared" si="44"/>
        <v>469</v>
      </c>
      <c r="W215" s="107">
        <f t="shared" si="40"/>
        <v>-495</v>
      </c>
      <c r="X215" s="265" t="s">
        <v>951</v>
      </c>
    </row>
    <row r="216" spans="1:24" ht="24" customHeight="1">
      <c r="A216" s="100" t="s">
        <v>710</v>
      </c>
      <c r="B216" s="101" t="s">
        <v>278</v>
      </c>
      <c r="C216" s="102">
        <f>SUM(C217:C218)</f>
        <v>464</v>
      </c>
      <c r="D216" s="102">
        <f>SUM(D217:D218)</f>
        <v>336</v>
      </c>
      <c r="E216" s="103">
        <f t="shared" si="45"/>
        <v>800</v>
      </c>
      <c r="F216" s="102">
        <f>SUM(F217:F218)</f>
        <v>-38</v>
      </c>
      <c r="G216" s="133"/>
      <c r="H216" s="102">
        <f>SUM(H217:H218)</f>
        <v>0</v>
      </c>
      <c r="I216" s="133"/>
      <c r="J216" s="102">
        <f>SUM(J217:J218)</f>
        <v>0</v>
      </c>
      <c r="K216" s="133"/>
      <c r="L216" s="102">
        <f>SUM(L217:L218)</f>
        <v>0</v>
      </c>
      <c r="M216" s="133"/>
      <c r="N216" s="103">
        <f t="shared" si="42"/>
        <v>-38</v>
      </c>
      <c r="O216" s="102">
        <f>SUM(O217:O218)</f>
        <v>2</v>
      </c>
      <c r="P216" s="133"/>
      <c r="Q216" s="103">
        <f t="shared" si="43"/>
        <v>-36</v>
      </c>
      <c r="R216" s="102">
        <f>SUM(R217:R218)</f>
        <v>426</v>
      </c>
      <c r="S216" s="102">
        <f>SUM(S217:S218)</f>
        <v>338</v>
      </c>
      <c r="T216" s="102">
        <f>SUM(T217:T218)</f>
        <v>0</v>
      </c>
      <c r="U216" s="102">
        <f>SUM(U217:U218)</f>
        <v>336</v>
      </c>
      <c r="V216" s="103">
        <f t="shared" si="44"/>
        <v>764</v>
      </c>
      <c r="W216" s="104">
        <f t="shared" si="40"/>
        <v>-36</v>
      </c>
      <c r="X216" s="264"/>
    </row>
    <row r="217" spans="1:24" ht="24" customHeight="1">
      <c r="A217" s="105">
        <v>2100302</v>
      </c>
      <c r="B217" s="106" t="s">
        <v>279</v>
      </c>
      <c r="C217" s="122">
        <v>435</v>
      </c>
      <c r="D217" s="122">
        <v>300</v>
      </c>
      <c r="E217" s="123">
        <f t="shared" si="45"/>
        <v>735</v>
      </c>
      <c r="F217" s="122">
        <v>-29</v>
      </c>
      <c r="G217" s="134" t="s">
        <v>578</v>
      </c>
      <c r="H217" s="122"/>
      <c r="I217" s="134"/>
      <c r="J217" s="122"/>
      <c r="K217" s="134"/>
      <c r="L217" s="122"/>
      <c r="M217" s="134"/>
      <c r="N217" s="123">
        <f t="shared" si="42"/>
        <v>-29</v>
      </c>
      <c r="O217" s="122"/>
      <c r="P217" s="134"/>
      <c r="Q217" s="123">
        <f t="shared" si="43"/>
        <v>-29</v>
      </c>
      <c r="R217" s="121">
        <f>C217+N217</f>
        <v>406</v>
      </c>
      <c r="S217" s="122">
        <f>D217+O217</f>
        <v>300</v>
      </c>
      <c r="T217" s="122"/>
      <c r="U217" s="122">
        <v>300</v>
      </c>
      <c r="V217" s="123">
        <f t="shared" si="44"/>
        <v>706</v>
      </c>
      <c r="W217" s="107">
        <f t="shared" si="40"/>
        <v>-29</v>
      </c>
      <c r="X217" s="265" t="s">
        <v>494</v>
      </c>
    </row>
    <row r="218" spans="1:24" ht="42.6" customHeight="1">
      <c r="A218" s="105">
        <v>2100399</v>
      </c>
      <c r="B218" s="106" t="s">
        <v>280</v>
      </c>
      <c r="C218" s="122">
        <v>29</v>
      </c>
      <c r="D218" s="122">
        <v>36</v>
      </c>
      <c r="E218" s="123">
        <f t="shared" si="45"/>
        <v>65</v>
      </c>
      <c r="F218" s="122">
        <v>-9</v>
      </c>
      <c r="G218" s="134" t="s">
        <v>711</v>
      </c>
      <c r="H218" s="122"/>
      <c r="I218" s="134"/>
      <c r="J218" s="122"/>
      <c r="K218" s="134"/>
      <c r="L218" s="122"/>
      <c r="M218" s="134"/>
      <c r="N218" s="123">
        <f t="shared" si="42"/>
        <v>-9</v>
      </c>
      <c r="O218" s="122">
        <v>2</v>
      </c>
      <c r="P218" s="134" t="s">
        <v>712</v>
      </c>
      <c r="Q218" s="123">
        <f t="shared" si="43"/>
        <v>-7</v>
      </c>
      <c r="R218" s="121">
        <f>C218+N218</f>
        <v>20</v>
      </c>
      <c r="S218" s="122">
        <f>D218+O218</f>
        <v>38</v>
      </c>
      <c r="T218" s="122"/>
      <c r="U218" s="122">
        <v>36</v>
      </c>
      <c r="V218" s="123">
        <f t="shared" si="44"/>
        <v>58</v>
      </c>
      <c r="W218" s="107">
        <f t="shared" si="40"/>
        <v>-7</v>
      </c>
      <c r="X218" s="265" t="s">
        <v>952</v>
      </c>
    </row>
    <row r="219" spans="1:24" ht="24" customHeight="1">
      <c r="A219" s="100" t="s">
        <v>713</v>
      </c>
      <c r="B219" s="101" t="s">
        <v>281</v>
      </c>
      <c r="C219" s="102">
        <f>SUM(C220:C226)</f>
        <v>1086</v>
      </c>
      <c r="D219" s="102">
        <f>SUM(D220:D226)</f>
        <v>365</v>
      </c>
      <c r="E219" s="103">
        <f t="shared" si="45"/>
        <v>1451</v>
      </c>
      <c r="F219" s="102">
        <f>SUM(F220:F226)</f>
        <v>7</v>
      </c>
      <c r="G219" s="133"/>
      <c r="H219" s="102">
        <f>SUM(H220:H226)</f>
        <v>0</v>
      </c>
      <c r="I219" s="133"/>
      <c r="J219" s="102">
        <f>SUM(J220:J226)</f>
        <v>30</v>
      </c>
      <c r="K219" s="133"/>
      <c r="L219" s="102">
        <f>SUM(L220:L226)</f>
        <v>0</v>
      </c>
      <c r="M219" s="133"/>
      <c r="N219" s="103">
        <f t="shared" si="42"/>
        <v>37</v>
      </c>
      <c r="O219" s="102">
        <f>SUM(O220:O226)</f>
        <v>39</v>
      </c>
      <c r="P219" s="133"/>
      <c r="Q219" s="103">
        <f t="shared" si="43"/>
        <v>76</v>
      </c>
      <c r="R219" s="102">
        <f>SUM(R220:R226)</f>
        <v>1123</v>
      </c>
      <c r="S219" s="102">
        <f>SUM(S220:S226)</f>
        <v>404</v>
      </c>
      <c r="T219" s="102">
        <f>SUM(T220:T226)</f>
        <v>235</v>
      </c>
      <c r="U219" s="102">
        <f>SUM(U220:U226)</f>
        <v>130</v>
      </c>
      <c r="V219" s="103">
        <f t="shared" si="44"/>
        <v>1527</v>
      </c>
      <c r="W219" s="104">
        <f t="shared" si="40"/>
        <v>76</v>
      </c>
      <c r="X219" s="264"/>
    </row>
    <row r="220" spans="1:24" ht="24" customHeight="1">
      <c r="A220" s="105">
        <v>2100401</v>
      </c>
      <c r="B220" s="106" t="s">
        <v>282</v>
      </c>
      <c r="C220" s="122">
        <v>322</v>
      </c>
      <c r="D220" s="122">
        <v>0</v>
      </c>
      <c r="E220" s="123">
        <f t="shared" si="45"/>
        <v>322</v>
      </c>
      <c r="F220" s="122">
        <v>6</v>
      </c>
      <c r="G220" s="134" t="s">
        <v>578</v>
      </c>
      <c r="H220" s="122"/>
      <c r="I220" s="134"/>
      <c r="J220" s="122"/>
      <c r="K220" s="134"/>
      <c r="L220" s="122"/>
      <c r="M220" s="134"/>
      <c r="N220" s="123">
        <f t="shared" si="42"/>
        <v>6</v>
      </c>
      <c r="O220" s="122"/>
      <c r="P220" s="134"/>
      <c r="Q220" s="123">
        <f t="shared" si="43"/>
        <v>6</v>
      </c>
      <c r="R220" s="121">
        <f t="shared" ref="R220:S226" si="47">C220+N220</f>
        <v>328</v>
      </c>
      <c r="S220" s="122">
        <f t="shared" si="47"/>
        <v>0</v>
      </c>
      <c r="T220" s="122"/>
      <c r="U220" s="122"/>
      <c r="V220" s="123">
        <f t="shared" si="44"/>
        <v>328</v>
      </c>
      <c r="W220" s="107">
        <f t="shared" si="40"/>
        <v>6</v>
      </c>
      <c r="X220" s="265" t="s">
        <v>494</v>
      </c>
    </row>
    <row r="221" spans="1:24" ht="24" customHeight="1">
      <c r="A221" s="105">
        <v>2100402</v>
      </c>
      <c r="B221" s="106" t="s">
        <v>283</v>
      </c>
      <c r="C221" s="122">
        <v>76</v>
      </c>
      <c r="D221" s="122">
        <v>0</v>
      </c>
      <c r="E221" s="123">
        <f t="shared" si="45"/>
        <v>76</v>
      </c>
      <c r="F221" s="122">
        <v>-6</v>
      </c>
      <c r="G221" s="134" t="s">
        <v>578</v>
      </c>
      <c r="H221" s="122"/>
      <c r="I221" s="134"/>
      <c r="J221" s="122"/>
      <c r="K221" s="134"/>
      <c r="L221" s="122"/>
      <c r="M221" s="134"/>
      <c r="N221" s="123">
        <f t="shared" si="42"/>
        <v>-6</v>
      </c>
      <c r="O221" s="122"/>
      <c r="P221" s="134"/>
      <c r="Q221" s="123">
        <f t="shared" si="43"/>
        <v>-6</v>
      </c>
      <c r="R221" s="121">
        <f t="shared" si="47"/>
        <v>70</v>
      </c>
      <c r="S221" s="122">
        <f t="shared" si="47"/>
        <v>0</v>
      </c>
      <c r="T221" s="122"/>
      <c r="U221" s="122"/>
      <c r="V221" s="123">
        <f t="shared" si="44"/>
        <v>70</v>
      </c>
      <c r="W221" s="107">
        <f t="shared" si="40"/>
        <v>-6</v>
      </c>
      <c r="X221" s="265" t="s">
        <v>494</v>
      </c>
    </row>
    <row r="222" spans="1:24" ht="24" customHeight="1">
      <c r="A222" s="105">
        <v>2100403</v>
      </c>
      <c r="B222" s="106" t="s">
        <v>284</v>
      </c>
      <c r="C222" s="122">
        <v>180</v>
      </c>
      <c r="D222" s="122">
        <v>0</v>
      </c>
      <c r="E222" s="123">
        <f t="shared" si="45"/>
        <v>180</v>
      </c>
      <c r="F222" s="122">
        <v>7</v>
      </c>
      <c r="G222" s="134" t="s">
        <v>578</v>
      </c>
      <c r="H222" s="122"/>
      <c r="I222" s="134"/>
      <c r="J222" s="122"/>
      <c r="K222" s="134"/>
      <c r="L222" s="122"/>
      <c r="M222" s="134"/>
      <c r="N222" s="123">
        <f t="shared" si="42"/>
        <v>7</v>
      </c>
      <c r="O222" s="122"/>
      <c r="P222" s="134"/>
      <c r="Q222" s="123">
        <f t="shared" si="43"/>
        <v>7</v>
      </c>
      <c r="R222" s="121">
        <f t="shared" si="47"/>
        <v>187</v>
      </c>
      <c r="S222" s="122">
        <f t="shared" si="47"/>
        <v>0</v>
      </c>
      <c r="T222" s="122"/>
      <c r="U222" s="122"/>
      <c r="V222" s="123">
        <f t="shared" si="44"/>
        <v>187</v>
      </c>
      <c r="W222" s="107">
        <f t="shared" si="40"/>
        <v>7</v>
      </c>
      <c r="X222" s="265" t="s">
        <v>494</v>
      </c>
    </row>
    <row r="223" spans="1:24" ht="24" customHeight="1">
      <c r="A223" s="105">
        <v>2100408</v>
      </c>
      <c r="B223" s="106" t="s">
        <v>285</v>
      </c>
      <c r="C223" s="122">
        <v>106</v>
      </c>
      <c r="D223" s="122">
        <v>199</v>
      </c>
      <c r="E223" s="123">
        <f t="shared" si="45"/>
        <v>305</v>
      </c>
      <c r="F223" s="122"/>
      <c r="G223" s="134"/>
      <c r="H223" s="122"/>
      <c r="I223" s="134"/>
      <c r="J223" s="122"/>
      <c r="K223" s="134"/>
      <c r="L223" s="122"/>
      <c r="M223" s="134"/>
      <c r="N223" s="123">
        <f t="shared" si="42"/>
        <v>0</v>
      </c>
      <c r="O223" s="122">
        <v>37</v>
      </c>
      <c r="P223" s="134" t="s">
        <v>714</v>
      </c>
      <c r="Q223" s="123">
        <f t="shared" si="43"/>
        <v>37</v>
      </c>
      <c r="R223" s="121">
        <f t="shared" si="47"/>
        <v>106</v>
      </c>
      <c r="S223" s="122">
        <f t="shared" si="47"/>
        <v>236</v>
      </c>
      <c r="T223" s="122">
        <v>199</v>
      </c>
      <c r="U223" s="122"/>
      <c r="V223" s="123">
        <f t="shared" si="44"/>
        <v>342</v>
      </c>
      <c r="W223" s="107">
        <f t="shared" si="40"/>
        <v>37</v>
      </c>
      <c r="X223" s="265" t="s">
        <v>953</v>
      </c>
    </row>
    <row r="224" spans="1:24" ht="24" customHeight="1">
      <c r="A224" s="105">
        <v>2100409</v>
      </c>
      <c r="B224" s="106" t="s">
        <v>286</v>
      </c>
      <c r="C224" s="122">
        <v>44</v>
      </c>
      <c r="D224" s="122">
        <v>50</v>
      </c>
      <c r="E224" s="123">
        <f t="shared" si="45"/>
        <v>94</v>
      </c>
      <c r="F224" s="122"/>
      <c r="G224" s="134"/>
      <c r="H224" s="122"/>
      <c r="I224" s="134"/>
      <c r="J224" s="122"/>
      <c r="K224" s="134"/>
      <c r="L224" s="122"/>
      <c r="M224" s="134"/>
      <c r="N224" s="123">
        <f t="shared" si="42"/>
        <v>0</v>
      </c>
      <c r="O224" s="122"/>
      <c r="P224" s="134"/>
      <c r="Q224" s="123">
        <f t="shared" si="43"/>
        <v>0</v>
      </c>
      <c r="R224" s="121">
        <f t="shared" si="47"/>
        <v>44</v>
      </c>
      <c r="S224" s="122">
        <f t="shared" si="47"/>
        <v>50</v>
      </c>
      <c r="T224" s="122">
        <v>36</v>
      </c>
      <c r="U224" s="122">
        <v>14</v>
      </c>
      <c r="V224" s="123">
        <f t="shared" si="44"/>
        <v>94</v>
      </c>
      <c r="W224" s="107">
        <f t="shared" si="40"/>
        <v>0</v>
      </c>
      <c r="X224" s="265"/>
    </row>
    <row r="225" spans="1:24" ht="50.25" customHeight="1">
      <c r="A225" s="105">
        <v>2100410</v>
      </c>
      <c r="B225" s="106" t="s">
        <v>287</v>
      </c>
      <c r="C225" s="122">
        <v>234</v>
      </c>
      <c r="D225" s="122">
        <v>108</v>
      </c>
      <c r="E225" s="123">
        <f t="shared" si="45"/>
        <v>342</v>
      </c>
      <c r="F225" s="122"/>
      <c r="G225" s="134"/>
      <c r="H225" s="122"/>
      <c r="I225" s="134"/>
      <c r="J225" s="122">
        <v>30</v>
      </c>
      <c r="K225" s="134" t="s">
        <v>715</v>
      </c>
      <c r="L225" s="122"/>
      <c r="M225" s="134"/>
      <c r="N225" s="123">
        <f t="shared" si="42"/>
        <v>30</v>
      </c>
      <c r="O225" s="122"/>
      <c r="P225" s="134"/>
      <c r="Q225" s="123">
        <f t="shared" si="43"/>
        <v>30</v>
      </c>
      <c r="R225" s="121">
        <f t="shared" si="47"/>
        <v>264</v>
      </c>
      <c r="S225" s="122">
        <f t="shared" si="47"/>
        <v>108</v>
      </c>
      <c r="T225" s="122"/>
      <c r="U225" s="122">
        <v>108</v>
      </c>
      <c r="V225" s="123">
        <f t="shared" si="44"/>
        <v>372</v>
      </c>
      <c r="W225" s="107">
        <f t="shared" si="40"/>
        <v>30</v>
      </c>
      <c r="X225" s="265" t="s">
        <v>954</v>
      </c>
    </row>
    <row r="226" spans="1:24" ht="24" customHeight="1">
      <c r="A226" s="105">
        <v>2100499</v>
      </c>
      <c r="B226" s="106" t="s">
        <v>288</v>
      </c>
      <c r="C226" s="122">
        <v>124</v>
      </c>
      <c r="D226" s="122">
        <v>8</v>
      </c>
      <c r="E226" s="123">
        <f t="shared" si="45"/>
        <v>132</v>
      </c>
      <c r="F226" s="122"/>
      <c r="G226" s="134"/>
      <c r="H226" s="122"/>
      <c r="I226" s="134"/>
      <c r="J226" s="122"/>
      <c r="K226" s="134"/>
      <c r="L226" s="122"/>
      <c r="M226" s="134"/>
      <c r="N226" s="123">
        <f t="shared" si="42"/>
        <v>0</v>
      </c>
      <c r="O226" s="122">
        <v>2</v>
      </c>
      <c r="P226" s="134" t="s">
        <v>716</v>
      </c>
      <c r="Q226" s="123">
        <f t="shared" si="43"/>
        <v>2</v>
      </c>
      <c r="R226" s="121">
        <f t="shared" si="47"/>
        <v>124</v>
      </c>
      <c r="S226" s="122">
        <f t="shared" si="47"/>
        <v>10</v>
      </c>
      <c r="T226" s="122"/>
      <c r="U226" s="122">
        <v>8</v>
      </c>
      <c r="V226" s="123">
        <f t="shared" si="44"/>
        <v>134</v>
      </c>
      <c r="W226" s="107">
        <f t="shared" si="40"/>
        <v>2</v>
      </c>
      <c r="X226" s="265" t="s">
        <v>955</v>
      </c>
    </row>
    <row r="227" spans="1:24" ht="24" customHeight="1">
      <c r="A227" s="100" t="s">
        <v>717</v>
      </c>
      <c r="B227" s="101" t="s">
        <v>289</v>
      </c>
      <c r="C227" s="102">
        <f>SUM(C228:C229)</f>
        <v>299</v>
      </c>
      <c r="D227" s="102">
        <f>SUM(D228:D229)</f>
        <v>22</v>
      </c>
      <c r="E227" s="103">
        <f t="shared" si="45"/>
        <v>321</v>
      </c>
      <c r="F227" s="102">
        <f>SUM(F228:F229)</f>
        <v>0</v>
      </c>
      <c r="G227" s="133"/>
      <c r="H227" s="102">
        <f>SUM(H228:H229)</f>
        <v>0</v>
      </c>
      <c r="I227" s="133"/>
      <c r="J227" s="102">
        <f>SUM(J228:J229)</f>
        <v>80</v>
      </c>
      <c r="K227" s="133"/>
      <c r="L227" s="102">
        <f>SUM(L228:L229)</f>
        <v>0</v>
      </c>
      <c r="M227" s="133"/>
      <c r="N227" s="103">
        <f t="shared" si="42"/>
        <v>80</v>
      </c>
      <c r="O227" s="102">
        <f>SUM(O228:O229)</f>
        <v>2</v>
      </c>
      <c r="P227" s="133"/>
      <c r="Q227" s="103">
        <f t="shared" si="43"/>
        <v>82</v>
      </c>
      <c r="R227" s="102">
        <f>SUM(R228:R229)</f>
        <v>379</v>
      </c>
      <c r="S227" s="102">
        <f>SUM(S228:S229)</f>
        <v>24</v>
      </c>
      <c r="T227" s="102">
        <f>SUM(T228:T229)</f>
        <v>0</v>
      </c>
      <c r="U227" s="102">
        <f>SUM(U228:U229)</f>
        <v>22</v>
      </c>
      <c r="V227" s="103">
        <f t="shared" si="44"/>
        <v>403</v>
      </c>
      <c r="W227" s="104">
        <f t="shared" si="40"/>
        <v>82</v>
      </c>
      <c r="X227" s="264"/>
    </row>
    <row r="228" spans="1:24" ht="24" customHeight="1">
      <c r="A228" s="105">
        <v>2100717</v>
      </c>
      <c r="B228" s="106" t="s">
        <v>290</v>
      </c>
      <c r="C228" s="122">
        <v>53</v>
      </c>
      <c r="D228" s="122">
        <v>0</v>
      </c>
      <c r="E228" s="123">
        <f t="shared" si="45"/>
        <v>53</v>
      </c>
      <c r="F228" s="122"/>
      <c r="G228" s="134"/>
      <c r="H228" s="122"/>
      <c r="I228" s="134"/>
      <c r="J228" s="122"/>
      <c r="K228" s="134"/>
      <c r="L228" s="122"/>
      <c r="M228" s="134"/>
      <c r="N228" s="123">
        <f t="shared" si="42"/>
        <v>0</v>
      </c>
      <c r="O228" s="122">
        <v>2</v>
      </c>
      <c r="P228" s="134" t="s">
        <v>718</v>
      </c>
      <c r="Q228" s="123">
        <f t="shared" si="43"/>
        <v>2</v>
      </c>
      <c r="R228" s="121">
        <f>C228+N228</f>
        <v>53</v>
      </c>
      <c r="S228" s="122">
        <f>D228+O228</f>
        <v>2</v>
      </c>
      <c r="T228" s="122"/>
      <c r="U228" s="122"/>
      <c r="V228" s="123">
        <f t="shared" si="44"/>
        <v>55</v>
      </c>
      <c r="W228" s="107">
        <f t="shared" si="40"/>
        <v>2</v>
      </c>
      <c r="X228" s="265" t="s">
        <v>956</v>
      </c>
    </row>
    <row r="229" spans="1:24" ht="68.400000000000006" customHeight="1">
      <c r="A229" s="105">
        <v>2100799</v>
      </c>
      <c r="B229" s="106" t="s">
        <v>291</v>
      </c>
      <c r="C229" s="122">
        <v>246</v>
      </c>
      <c r="D229" s="122">
        <v>22</v>
      </c>
      <c r="E229" s="123">
        <f t="shared" si="45"/>
        <v>268</v>
      </c>
      <c r="F229" s="122"/>
      <c r="G229" s="134"/>
      <c r="H229" s="122"/>
      <c r="I229" s="134"/>
      <c r="J229" s="122">
        <v>80</v>
      </c>
      <c r="K229" s="134" t="s">
        <v>719</v>
      </c>
      <c r="L229" s="122"/>
      <c r="M229" s="134"/>
      <c r="N229" s="123">
        <f t="shared" si="42"/>
        <v>80</v>
      </c>
      <c r="O229" s="122"/>
      <c r="P229" s="134"/>
      <c r="Q229" s="123">
        <f t="shared" si="43"/>
        <v>80</v>
      </c>
      <c r="R229" s="121">
        <f>C229+N229</f>
        <v>326</v>
      </c>
      <c r="S229" s="122">
        <f>D229+O229</f>
        <v>22</v>
      </c>
      <c r="T229" s="122"/>
      <c r="U229" s="122">
        <v>22</v>
      </c>
      <c r="V229" s="123">
        <f t="shared" si="44"/>
        <v>348</v>
      </c>
      <c r="W229" s="107">
        <f t="shared" si="40"/>
        <v>80</v>
      </c>
      <c r="X229" s="265" t="s">
        <v>957</v>
      </c>
    </row>
    <row r="230" spans="1:24" ht="24" customHeight="1">
      <c r="A230" s="100" t="s">
        <v>720</v>
      </c>
      <c r="B230" s="101" t="s">
        <v>292</v>
      </c>
      <c r="C230" s="102">
        <f>SUM(C231:C233)</f>
        <v>2178</v>
      </c>
      <c r="D230" s="102">
        <f>SUM(D231:D233)</f>
        <v>0</v>
      </c>
      <c r="E230" s="103">
        <f t="shared" si="45"/>
        <v>2178</v>
      </c>
      <c r="F230" s="102">
        <f>SUM(F231:F233)</f>
        <v>-226</v>
      </c>
      <c r="G230" s="133"/>
      <c r="H230" s="102">
        <f>SUM(H231:H233)</f>
        <v>0</v>
      </c>
      <c r="I230" s="133"/>
      <c r="J230" s="102">
        <f>SUM(J231:J233)</f>
        <v>0</v>
      </c>
      <c r="K230" s="133"/>
      <c r="L230" s="102">
        <f>SUM(L231:L233)</f>
        <v>0</v>
      </c>
      <c r="M230" s="133"/>
      <c r="N230" s="103">
        <f t="shared" si="42"/>
        <v>-226</v>
      </c>
      <c r="O230" s="102">
        <f>SUM(O231:O233)</f>
        <v>0</v>
      </c>
      <c r="P230" s="133"/>
      <c r="Q230" s="103">
        <f t="shared" si="43"/>
        <v>-226</v>
      </c>
      <c r="R230" s="102">
        <f>SUM(R231:R233)</f>
        <v>1952</v>
      </c>
      <c r="S230" s="102">
        <f>SUM(S231:S233)</f>
        <v>0</v>
      </c>
      <c r="T230" s="102">
        <f>SUM(T231:T233)</f>
        <v>0</v>
      </c>
      <c r="U230" s="102">
        <f>SUM(U231:U233)</f>
        <v>0</v>
      </c>
      <c r="V230" s="103">
        <f t="shared" si="44"/>
        <v>1952</v>
      </c>
      <c r="W230" s="104">
        <f t="shared" si="40"/>
        <v>-226</v>
      </c>
      <c r="X230" s="264"/>
    </row>
    <row r="231" spans="1:24" ht="24" customHeight="1">
      <c r="A231" s="105">
        <v>2101101</v>
      </c>
      <c r="B231" s="106" t="s">
        <v>293</v>
      </c>
      <c r="C231" s="122">
        <v>1525</v>
      </c>
      <c r="D231" s="122">
        <v>0</v>
      </c>
      <c r="E231" s="123">
        <f t="shared" si="45"/>
        <v>1525</v>
      </c>
      <c r="F231" s="122">
        <v>21</v>
      </c>
      <c r="G231" s="134" t="s">
        <v>578</v>
      </c>
      <c r="H231" s="122"/>
      <c r="I231" s="134"/>
      <c r="J231" s="122"/>
      <c r="K231" s="134"/>
      <c r="L231" s="122"/>
      <c r="M231" s="134"/>
      <c r="N231" s="123">
        <f t="shared" si="42"/>
        <v>21</v>
      </c>
      <c r="O231" s="122"/>
      <c r="P231" s="134"/>
      <c r="Q231" s="123">
        <f t="shared" si="43"/>
        <v>21</v>
      </c>
      <c r="R231" s="121">
        <f t="shared" ref="R231:S233" si="48">C231+N231</f>
        <v>1546</v>
      </c>
      <c r="S231" s="122">
        <f t="shared" si="48"/>
        <v>0</v>
      </c>
      <c r="T231" s="122">
        <v>0</v>
      </c>
      <c r="U231" s="122">
        <v>0</v>
      </c>
      <c r="V231" s="123">
        <f t="shared" si="44"/>
        <v>1546</v>
      </c>
      <c r="W231" s="107">
        <f t="shared" si="40"/>
        <v>21</v>
      </c>
      <c r="X231" s="265" t="s">
        <v>494</v>
      </c>
    </row>
    <row r="232" spans="1:24" ht="24" customHeight="1">
      <c r="A232" s="105">
        <v>2101102</v>
      </c>
      <c r="B232" s="106" t="s">
        <v>294</v>
      </c>
      <c r="C232" s="122">
        <v>653</v>
      </c>
      <c r="D232" s="122">
        <v>0</v>
      </c>
      <c r="E232" s="123">
        <f t="shared" si="45"/>
        <v>653</v>
      </c>
      <c r="F232" s="122">
        <v>225</v>
      </c>
      <c r="G232" s="134" t="s">
        <v>578</v>
      </c>
      <c r="H232" s="122"/>
      <c r="I232" s="134"/>
      <c r="J232" s="122"/>
      <c r="K232" s="134"/>
      <c r="L232" s="122"/>
      <c r="M232" s="134"/>
      <c r="N232" s="123">
        <f t="shared" si="42"/>
        <v>225</v>
      </c>
      <c r="O232" s="122"/>
      <c r="P232" s="134"/>
      <c r="Q232" s="123">
        <f t="shared" si="43"/>
        <v>225</v>
      </c>
      <c r="R232" s="121">
        <f t="shared" si="48"/>
        <v>878</v>
      </c>
      <c r="S232" s="122">
        <f t="shared" si="48"/>
        <v>0</v>
      </c>
      <c r="T232" s="122">
        <v>0</v>
      </c>
      <c r="U232" s="122">
        <v>0</v>
      </c>
      <c r="V232" s="123">
        <f t="shared" si="44"/>
        <v>878</v>
      </c>
      <c r="W232" s="107">
        <f t="shared" si="40"/>
        <v>225</v>
      </c>
      <c r="X232" s="265" t="s">
        <v>958</v>
      </c>
    </row>
    <row r="233" spans="1:24" ht="24" customHeight="1">
      <c r="A233" s="105">
        <v>2101103</v>
      </c>
      <c r="B233" s="106" t="s">
        <v>295</v>
      </c>
      <c r="C233" s="122"/>
      <c r="D233" s="122">
        <v>0</v>
      </c>
      <c r="E233" s="123">
        <f t="shared" si="45"/>
        <v>0</v>
      </c>
      <c r="F233" s="122">
        <v>-472</v>
      </c>
      <c r="G233" s="134" t="s">
        <v>578</v>
      </c>
      <c r="H233" s="122"/>
      <c r="I233" s="134"/>
      <c r="J233" s="122"/>
      <c r="K233" s="134"/>
      <c r="L233" s="122"/>
      <c r="M233" s="134"/>
      <c r="N233" s="123">
        <f t="shared" si="42"/>
        <v>-472</v>
      </c>
      <c r="O233" s="122"/>
      <c r="P233" s="134"/>
      <c r="Q233" s="123">
        <f t="shared" si="43"/>
        <v>-472</v>
      </c>
      <c r="R233" s="121">
        <f t="shared" si="48"/>
        <v>-472</v>
      </c>
      <c r="S233" s="122">
        <f t="shared" si="48"/>
        <v>0</v>
      </c>
      <c r="T233" s="122">
        <v>0</v>
      </c>
      <c r="U233" s="122">
        <v>0</v>
      </c>
      <c r="V233" s="123">
        <f t="shared" si="44"/>
        <v>-472</v>
      </c>
      <c r="W233" s="107">
        <f t="shared" si="40"/>
        <v>-472</v>
      </c>
      <c r="X233" s="265" t="s">
        <v>959</v>
      </c>
    </row>
    <row r="234" spans="1:24" ht="24" customHeight="1">
      <c r="A234" s="100" t="s">
        <v>721</v>
      </c>
      <c r="B234" s="101" t="s">
        <v>296</v>
      </c>
      <c r="C234" s="102">
        <f>C235</f>
        <v>400</v>
      </c>
      <c r="D234" s="102">
        <f>D235</f>
        <v>0</v>
      </c>
      <c r="E234" s="103">
        <f t="shared" si="45"/>
        <v>400</v>
      </c>
      <c r="F234" s="102">
        <f>F235</f>
        <v>0</v>
      </c>
      <c r="G234" s="133"/>
      <c r="H234" s="102">
        <f>H235</f>
        <v>0</v>
      </c>
      <c r="I234" s="133"/>
      <c r="J234" s="102">
        <f>J235</f>
        <v>46</v>
      </c>
      <c r="K234" s="133"/>
      <c r="L234" s="102">
        <f>L235</f>
        <v>0</v>
      </c>
      <c r="M234" s="133"/>
      <c r="N234" s="103">
        <f t="shared" si="42"/>
        <v>46</v>
      </c>
      <c r="O234" s="102">
        <f>O235</f>
        <v>2949</v>
      </c>
      <c r="P234" s="133"/>
      <c r="Q234" s="103">
        <f t="shared" si="43"/>
        <v>2995</v>
      </c>
      <c r="R234" s="102">
        <f>R235</f>
        <v>446</v>
      </c>
      <c r="S234" s="102">
        <f>S235</f>
        <v>2949</v>
      </c>
      <c r="T234" s="102">
        <f>T235</f>
        <v>0</v>
      </c>
      <c r="U234" s="102">
        <f>U235</f>
        <v>0</v>
      </c>
      <c r="V234" s="103">
        <f t="shared" si="44"/>
        <v>3395</v>
      </c>
      <c r="W234" s="104">
        <f t="shared" si="40"/>
        <v>2995</v>
      </c>
      <c r="X234" s="264"/>
    </row>
    <row r="235" spans="1:24" ht="235.95" customHeight="1">
      <c r="A235" s="105">
        <v>2101202</v>
      </c>
      <c r="B235" s="106" t="s">
        <v>297</v>
      </c>
      <c r="C235" s="122">
        <v>400</v>
      </c>
      <c r="D235" s="122">
        <v>0</v>
      </c>
      <c r="E235" s="123">
        <f t="shared" si="45"/>
        <v>400</v>
      </c>
      <c r="F235" s="122"/>
      <c r="G235" s="134"/>
      <c r="H235" s="122"/>
      <c r="I235" s="134"/>
      <c r="J235" s="122">
        <v>46</v>
      </c>
      <c r="K235" s="134" t="s">
        <v>857</v>
      </c>
      <c r="L235" s="122"/>
      <c r="M235" s="134"/>
      <c r="N235" s="123">
        <f t="shared" si="42"/>
        <v>46</v>
      </c>
      <c r="O235" s="122">
        <v>2949</v>
      </c>
      <c r="P235" s="134" t="s">
        <v>722</v>
      </c>
      <c r="Q235" s="123">
        <f t="shared" si="43"/>
        <v>2995</v>
      </c>
      <c r="R235" s="121">
        <f>C235+N235</f>
        <v>446</v>
      </c>
      <c r="S235" s="122">
        <f>D235+O235</f>
        <v>2949</v>
      </c>
      <c r="T235" s="122"/>
      <c r="U235" s="122"/>
      <c r="V235" s="123">
        <f t="shared" si="44"/>
        <v>3395</v>
      </c>
      <c r="W235" s="107">
        <f t="shared" si="40"/>
        <v>2995</v>
      </c>
      <c r="X235" s="265" t="s">
        <v>960</v>
      </c>
    </row>
    <row r="236" spans="1:24" ht="24" customHeight="1">
      <c r="A236" s="100" t="s">
        <v>723</v>
      </c>
      <c r="B236" s="101" t="s">
        <v>298</v>
      </c>
      <c r="C236" s="102">
        <f>C237</f>
        <v>60</v>
      </c>
      <c r="D236" s="102">
        <f>D237</f>
        <v>32</v>
      </c>
      <c r="E236" s="103">
        <f t="shared" si="45"/>
        <v>92</v>
      </c>
      <c r="F236" s="102">
        <f>F237</f>
        <v>0</v>
      </c>
      <c r="G236" s="133"/>
      <c r="H236" s="102">
        <f>H237</f>
        <v>0</v>
      </c>
      <c r="I236" s="133"/>
      <c r="J236" s="102">
        <f>J237</f>
        <v>0</v>
      </c>
      <c r="K236" s="133"/>
      <c r="L236" s="102">
        <f>L237</f>
        <v>0</v>
      </c>
      <c r="M236" s="133"/>
      <c r="N236" s="103">
        <f t="shared" si="42"/>
        <v>0</v>
      </c>
      <c r="O236" s="102">
        <f>O237</f>
        <v>0</v>
      </c>
      <c r="P236" s="133"/>
      <c r="Q236" s="103">
        <f t="shared" si="43"/>
        <v>0</v>
      </c>
      <c r="R236" s="102">
        <f>R237</f>
        <v>60</v>
      </c>
      <c r="S236" s="102">
        <f>S237</f>
        <v>32</v>
      </c>
      <c r="T236" s="102">
        <f>T237</f>
        <v>32</v>
      </c>
      <c r="U236" s="102">
        <f>U237</f>
        <v>0</v>
      </c>
      <c r="V236" s="103">
        <f t="shared" si="44"/>
        <v>92</v>
      </c>
      <c r="W236" s="104">
        <f t="shared" si="40"/>
        <v>0</v>
      </c>
      <c r="X236" s="264"/>
    </row>
    <row r="237" spans="1:24" ht="24" customHeight="1">
      <c r="A237" s="105">
        <v>2101301</v>
      </c>
      <c r="B237" s="106" t="s">
        <v>299</v>
      </c>
      <c r="C237" s="122">
        <v>60</v>
      </c>
      <c r="D237" s="122">
        <v>32</v>
      </c>
      <c r="E237" s="123">
        <f t="shared" ref="E237:E268" si="49">SUM(C237:D237)</f>
        <v>92</v>
      </c>
      <c r="F237" s="122"/>
      <c r="G237" s="134"/>
      <c r="H237" s="122"/>
      <c r="I237" s="134"/>
      <c r="J237" s="122"/>
      <c r="K237" s="134"/>
      <c r="L237" s="122"/>
      <c r="M237" s="134"/>
      <c r="N237" s="123">
        <f t="shared" si="42"/>
        <v>0</v>
      </c>
      <c r="O237" s="122"/>
      <c r="P237" s="134"/>
      <c r="Q237" s="123">
        <f t="shared" si="43"/>
        <v>0</v>
      </c>
      <c r="R237" s="121">
        <f>C237+N237</f>
        <v>60</v>
      </c>
      <c r="S237" s="122">
        <f>D237+O237</f>
        <v>32</v>
      </c>
      <c r="T237" s="122">
        <v>32</v>
      </c>
      <c r="U237" s="122"/>
      <c r="V237" s="123">
        <f t="shared" si="44"/>
        <v>92</v>
      </c>
      <c r="W237" s="107">
        <f t="shared" si="40"/>
        <v>0</v>
      </c>
      <c r="X237" s="265"/>
    </row>
    <row r="238" spans="1:24" ht="24" customHeight="1">
      <c r="A238" s="100" t="s">
        <v>724</v>
      </c>
      <c r="B238" s="101" t="s">
        <v>300</v>
      </c>
      <c r="C238" s="102">
        <f>C239</f>
        <v>10</v>
      </c>
      <c r="D238" s="102">
        <f>D239</f>
        <v>343</v>
      </c>
      <c r="E238" s="103">
        <f t="shared" si="49"/>
        <v>353</v>
      </c>
      <c r="F238" s="102">
        <f>F239</f>
        <v>0</v>
      </c>
      <c r="G238" s="133"/>
      <c r="H238" s="102">
        <f>H239</f>
        <v>0</v>
      </c>
      <c r="I238" s="133"/>
      <c r="J238" s="102">
        <f>J239</f>
        <v>0</v>
      </c>
      <c r="K238" s="133"/>
      <c r="L238" s="102">
        <f>L239</f>
        <v>0</v>
      </c>
      <c r="M238" s="133"/>
      <c r="N238" s="103">
        <f t="shared" si="42"/>
        <v>0</v>
      </c>
      <c r="O238" s="102">
        <f>O239</f>
        <v>19</v>
      </c>
      <c r="P238" s="133"/>
      <c r="Q238" s="103">
        <f t="shared" si="43"/>
        <v>19</v>
      </c>
      <c r="R238" s="102">
        <f>R239</f>
        <v>10</v>
      </c>
      <c r="S238" s="102">
        <f>S239</f>
        <v>362</v>
      </c>
      <c r="T238" s="102">
        <f>T239</f>
        <v>106</v>
      </c>
      <c r="U238" s="102">
        <f>U239</f>
        <v>237</v>
      </c>
      <c r="V238" s="103">
        <f t="shared" si="44"/>
        <v>372</v>
      </c>
      <c r="W238" s="104">
        <f t="shared" si="40"/>
        <v>19</v>
      </c>
      <c r="X238" s="264"/>
    </row>
    <row r="239" spans="1:24" ht="24" customHeight="1">
      <c r="A239" s="105">
        <v>2101401</v>
      </c>
      <c r="B239" s="106" t="s">
        <v>301</v>
      </c>
      <c r="C239" s="122">
        <v>10</v>
      </c>
      <c r="D239" s="122">
        <v>343</v>
      </c>
      <c r="E239" s="123">
        <f t="shared" si="49"/>
        <v>353</v>
      </c>
      <c r="F239" s="122"/>
      <c r="G239" s="134"/>
      <c r="H239" s="122"/>
      <c r="I239" s="134"/>
      <c r="J239" s="122"/>
      <c r="K239" s="134"/>
      <c r="L239" s="122"/>
      <c r="M239" s="134"/>
      <c r="N239" s="123">
        <f t="shared" si="42"/>
        <v>0</v>
      </c>
      <c r="O239" s="122">
        <v>19</v>
      </c>
      <c r="P239" s="134" t="s">
        <v>725</v>
      </c>
      <c r="Q239" s="123">
        <f t="shared" si="43"/>
        <v>19</v>
      </c>
      <c r="R239" s="121">
        <f>C239+N239</f>
        <v>10</v>
      </c>
      <c r="S239" s="122">
        <f>D239+O239</f>
        <v>362</v>
      </c>
      <c r="T239" s="122">
        <v>106</v>
      </c>
      <c r="U239" s="122">
        <v>237</v>
      </c>
      <c r="V239" s="123">
        <f t="shared" si="44"/>
        <v>372</v>
      </c>
      <c r="W239" s="107">
        <f t="shared" si="40"/>
        <v>19</v>
      </c>
      <c r="X239" s="265" t="s">
        <v>961</v>
      </c>
    </row>
    <row r="240" spans="1:24" ht="24" customHeight="1">
      <c r="A240" s="100" t="s">
        <v>726</v>
      </c>
      <c r="B240" s="101" t="s">
        <v>302</v>
      </c>
      <c r="C240" s="102">
        <f>C241</f>
        <v>0</v>
      </c>
      <c r="D240" s="102">
        <f>D241</f>
        <v>0</v>
      </c>
      <c r="E240" s="103">
        <f t="shared" si="49"/>
        <v>0</v>
      </c>
      <c r="F240" s="102">
        <f>F241</f>
        <v>0</v>
      </c>
      <c r="G240" s="133"/>
      <c r="H240" s="102">
        <f>H241</f>
        <v>0</v>
      </c>
      <c r="I240" s="133"/>
      <c r="J240" s="102">
        <f>J241</f>
        <v>0</v>
      </c>
      <c r="K240" s="133"/>
      <c r="L240" s="102">
        <f>L241</f>
        <v>0</v>
      </c>
      <c r="M240" s="133"/>
      <c r="N240" s="103">
        <f t="shared" si="42"/>
        <v>0</v>
      </c>
      <c r="O240" s="102">
        <f>O241</f>
        <v>0</v>
      </c>
      <c r="P240" s="133"/>
      <c r="Q240" s="103">
        <f t="shared" si="43"/>
        <v>0</v>
      </c>
      <c r="R240" s="102">
        <f>R241</f>
        <v>0</v>
      </c>
      <c r="S240" s="102">
        <f>S241</f>
        <v>0</v>
      </c>
      <c r="T240" s="102">
        <f>T241</f>
        <v>0</v>
      </c>
      <c r="U240" s="102">
        <f>U241</f>
        <v>0</v>
      </c>
      <c r="V240" s="103">
        <f t="shared" si="44"/>
        <v>0</v>
      </c>
      <c r="W240" s="104">
        <f t="shared" si="40"/>
        <v>0</v>
      </c>
      <c r="X240" s="264"/>
    </row>
    <row r="241" spans="1:24" ht="24" customHeight="1">
      <c r="A241" s="105">
        <v>2101601</v>
      </c>
      <c r="B241" s="106" t="s">
        <v>302</v>
      </c>
      <c r="C241" s="122"/>
      <c r="D241" s="122">
        <v>0</v>
      </c>
      <c r="E241" s="123">
        <f t="shared" si="49"/>
        <v>0</v>
      </c>
      <c r="F241" s="122"/>
      <c r="G241" s="134"/>
      <c r="H241" s="122"/>
      <c r="I241" s="134"/>
      <c r="J241" s="122"/>
      <c r="K241" s="134"/>
      <c r="L241" s="122"/>
      <c r="M241" s="134"/>
      <c r="N241" s="123">
        <f t="shared" si="42"/>
        <v>0</v>
      </c>
      <c r="O241" s="122"/>
      <c r="P241" s="134"/>
      <c r="Q241" s="123">
        <f t="shared" si="43"/>
        <v>0</v>
      </c>
      <c r="R241" s="121">
        <f>C241+N241</f>
        <v>0</v>
      </c>
      <c r="S241" s="122">
        <f>D241+O241</f>
        <v>0</v>
      </c>
      <c r="T241" s="122"/>
      <c r="U241" s="122"/>
      <c r="V241" s="123">
        <f t="shared" si="44"/>
        <v>0</v>
      </c>
      <c r="W241" s="107">
        <f t="shared" si="40"/>
        <v>0</v>
      </c>
      <c r="X241" s="265"/>
    </row>
    <row r="242" spans="1:24" ht="24" customHeight="1">
      <c r="A242" s="100" t="s">
        <v>727</v>
      </c>
      <c r="B242" s="101" t="s">
        <v>303</v>
      </c>
      <c r="C242" s="102">
        <f>C243</f>
        <v>459</v>
      </c>
      <c r="D242" s="102">
        <f>D243</f>
        <v>751</v>
      </c>
      <c r="E242" s="103">
        <f t="shared" si="49"/>
        <v>1210</v>
      </c>
      <c r="F242" s="102">
        <f>F243</f>
        <v>-6</v>
      </c>
      <c r="G242" s="133"/>
      <c r="H242" s="102">
        <f>H243</f>
        <v>0</v>
      </c>
      <c r="I242" s="133"/>
      <c r="J242" s="102">
        <f>J243</f>
        <v>-358</v>
      </c>
      <c r="K242" s="133"/>
      <c r="L242" s="102">
        <f>L243</f>
        <v>0</v>
      </c>
      <c r="M242" s="133"/>
      <c r="N242" s="103">
        <f t="shared" si="42"/>
        <v>-364</v>
      </c>
      <c r="O242" s="102">
        <f>O243</f>
        <v>0</v>
      </c>
      <c r="P242" s="133"/>
      <c r="Q242" s="103">
        <f t="shared" si="43"/>
        <v>-364</v>
      </c>
      <c r="R242" s="102">
        <f>R243</f>
        <v>95</v>
      </c>
      <c r="S242" s="102">
        <f>S243</f>
        <v>751</v>
      </c>
      <c r="T242" s="102">
        <f>T243</f>
        <v>712</v>
      </c>
      <c r="U242" s="102">
        <f>U243</f>
        <v>39</v>
      </c>
      <c r="V242" s="103">
        <f t="shared" si="44"/>
        <v>846</v>
      </c>
      <c r="W242" s="104">
        <f t="shared" si="40"/>
        <v>-364</v>
      </c>
      <c r="X242" s="264"/>
    </row>
    <row r="243" spans="1:24" ht="47.4" customHeight="1">
      <c r="A243" s="105">
        <v>2109901</v>
      </c>
      <c r="B243" s="106" t="s">
        <v>303</v>
      </c>
      <c r="C243" s="122">
        <v>459</v>
      </c>
      <c r="D243" s="122">
        <v>751</v>
      </c>
      <c r="E243" s="123">
        <f t="shared" si="49"/>
        <v>1210</v>
      </c>
      <c r="F243" s="122">
        <v>-6</v>
      </c>
      <c r="G243" s="134" t="s">
        <v>728</v>
      </c>
      <c r="H243" s="122"/>
      <c r="I243" s="134"/>
      <c r="J243" s="122">
        <v>-358</v>
      </c>
      <c r="K243" s="134" t="s">
        <v>1001</v>
      </c>
      <c r="L243" s="122"/>
      <c r="M243" s="134"/>
      <c r="N243" s="123">
        <f t="shared" si="42"/>
        <v>-364</v>
      </c>
      <c r="O243" s="122"/>
      <c r="P243" s="134"/>
      <c r="Q243" s="123">
        <f t="shared" si="43"/>
        <v>-364</v>
      </c>
      <c r="R243" s="121">
        <f>C243+N243</f>
        <v>95</v>
      </c>
      <c r="S243" s="122">
        <f>D243+O243</f>
        <v>751</v>
      </c>
      <c r="T243" s="122">
        <v>712</v>
      </c>
      <c r="U243" s="122">
        <v>39</v>
      </c>
      <c r="V243" s="123">
        <f t="shared" si="44"/>
        <v>846</v>
      </c>
      <c r="W243" s="107">
        <f t="shared" si="40"/>
        <v>-364</v>
      </c>
      <c r="X243" s="265" t="s">
        <v>1013</v>
      </c>
    </row>
    <row r="244" spans="1:24" ht="24" customHeight="1">
      <c r="A244" s="95" t="s">
        <v>729</v>
      </c>
      <c r="B244" s="96" t="s">
        <v>105</v>
      </c>
      <c r="C244" s="97">
        <f>SUM(C247,C245,C250)</f>
        <v>2078</v>
      </c>
      <c r="D244" s="97">
        <f>SUM(D247,D245,D250)</f>
        <v>651</v>
      </c>
      <c r="E244" s="98">
        <f t="shared" si="49"/>
        <v>2729</v>
      </c>
      <c r="F244" s="97">
        <f>SUM(F247,F245,F250)</f>
        <v>0</v>
      </c>
      <c r="G244" s="132"/>
      <c r="H244" s="97">
        <f>SUM(H247,H245,H250)</f>
        <v>0</v>
      </c>
      <c r="I244" s="132"/>
      <c r="J244" s="97">
        <f>SUM(J247,J245,J250)</f>
        <v>1</v>
      </c>
      <c r="K244" s="132"/>
      <c r="L244" s="97">
        <f>SUM(L247,L245,L250)</f>
        <v>134</v>
      </c>
      <c r="M244" s="132"/>
      <c r="N244" s="98">
        <f t="shared" si="42"/>
        <v>135</v>
      </c>
      <c r="O244" s="97">
        <f>SUM(O247,O245,O250)</f>
        <v>0</v>
      </c>
      <c r="P244" s="132"/>
      <c r="Q244" s="98">
        <f t="shared" si="43"/>
        <v>135</v>
      </c>
      <c r="R244" s="97">
        <f>SUM(R247,R245,R250)</f>
        <v>2213</v>
      </c>
      <c r="S244" s="97">
        <f>SUM(S247,S245,S250)</f>
        <v>651</v>
      </c>
      <c r="T244" s="97">
        <f>SUM(T247,T245,T250)</f>
        <v>0</v>
      </c>
      <c r="U244" s="97">
        <f>SUM(U247,U245,U250)</f>
        <v>651</v>
      </c>
      <c r="V244" s="98">
        <f t="shared" si="44"/>
        <v>2864</v>
      </c>
      <c r="W244" s="99">
        <f t="shared" si="40"/>
        <v>135</v>
      </c>
      <c r="X244" s="263"/>
    </row>
    <row r="245" spans="1:24" ht="24" customHeight="1">
      <c r="A245" s="100" t="s">
        <v>730</v>
      </c>
      <c r="B245" s="101" t="s">
        <v>304</v>
      </c>
      <c r="C245" s="102">
        <f>C246</f>
        <v>0</v>
      </c>
      <c r="D245" s="102">
        <f>D246</f>
        <v>0</v>
      </c>
      <c r="E245" s="103">
        <f t="shared" si="49"/>
        <v>0</v>
      </c>
      <c r="F245" s="102">
        <f>F246</f>
        <v>0</v>
      </c>
      <c r="G245" s="133"/>
      <c r="H245" s="102">
        <f>H246</f>
        <v>0</v>
      </c>
      <c r="I245" s="133"/>
      <c r="J245" s="102">
        <f>J246</f>
        <v>0</v>
      </c>
      <c r="K245" s="133"/>
      <c r="L245" s="102">
        <f>L246</f>
        <v>0</v>
      </c>
      <c r="M245" s="133"/>
      <c r="N245" s="103">
        <f t="shared" si="42"/>
        <v>0</v>
      </c>
      <c r="O245" s="102">
        <f>O246</f>
        <v>0</v>
      </c>
      <c r="P245" s="133"/>
      <c r="Q245" s="103">
        <f t="shared" si="43"/>
        <v>0</v>
      </c>
      <c r="R245" s="102">
        <f>R246</f>
        <v>0</v>
      </c>
      <c r="S245" s="102">
        <f>S246</f>
        <v>0</v>
      </c>
      <c r="T245" s="102">
        <f>T246</f>
        <v>0</v>
      </c>
      <c r="U245" s="102">
        <f>U246</f>
        <v>0</v>
      </c>
      <c r="V245" s="103">
        <f t="shared" si="44"/>
        <v>0</v>
      </c>
      <c r="W245" s="104">
        <f t="shared" si="40"/>
        <v>0</v>
      </c>
      <c r="X245" s="264"/>
    </row>
    <row r="246" spans="1:24" ht="24" customHeight="1">
      <c r="A246" s="105">
        <v>2110299</v>
      </c>
      <c r="B246" s="106" t="s">
        <v>305</v>
      </c>
      <c r="C246" s="122"/>
      <c r="D246" s="122">
        <v>0</v>
      </c>
      <c r="E246" s="123">
        <f t="shared" si="49"/>
        <v>0</v>
      </c>
      <c r="F246" s="122"/>
      <c r="G246" s="134"/>
      <c r="H246" s="122"/>
      <c r="I246" s="134"/>
      <c r="J246" s="122"/>
      <c r="K246" s="134"/>
      <c r="L246" s="122"/>
      <c r="M246" s="134"/>
      <c r="N246" s="123">
        <f t="shared" si="42"/>
        <v>0</v>
      </c>
      <c r="O246" s="122"/>
      <c r="P246" s="134"/>
      <c r="Q246" s="123">
        <f t="shared" si="43"/>
        <v>0</v>
      </c>
      <c r="R246" s="121">
        <f>C246+N246</f>
        <v>0</v>
      </c>
      <c r="S246" s="122">
        <f>D246+O246</f>
        <v>0</v>
      </c>
      <c r="T246" s="122"/>
      <c r="U246" s="122"/>
      <c r="V246" s="123">
        <f t="shared" si="44"/>
        <v>0</v>
      </c>
      <c r="W246" s="107">
        <f t="shared" si="40"/>
        <v>0</v>
      </c>
      <c r="X246" s="265"/>
    </row>
    <row r="247" spans="1:24" ht="24" customHeight="1">
      <c r="A247" s="100" t="s">
        <v>731</v>
      </c>
      <c r="B247" s="101" t="s">
        <v>306</v>
      </c>
      <c r="C247" s="102">
        <f>SUM(C248:C249)</f>
        <v>2070</v>
      </c>
      <c r="D247" s="102">
        <f>SUM(D248:D249)</f>
        <v>-53</v>
      </c>
      <c r="E247" s="103">
        <f t="shared" si="49"/>
        <v>2017</v>
      </c>
      <c r="F247" s="102">
        <f>SUM(F248:F249)</f>
        <v>0</v>
      </c>
      <c r="G247" s="133"/>
      <c r="H247" s="102">
        <f>SUM(H248:H249)</f>
        <v>0</v>
      </c>
      <c r="I247" s="133"/>
      <c r="J247" s="102">
        <f>SUM(J248:J249)</f>
        <v>1</v>
      </c>
      <c r="K247" s="133"/>
      <c r="L247" s="102">
        <f>SUM(L248:L249)</f>
        <v>134</v>
      </c>
      <c r="M247" s="133"/>
      <c r="N247" s="103">
        <f t="shared" si="42"/>
        <v>135</v>
      </c>
      <c r="O247" s="102">
        <f>SUM(O248:O249)</f>
        <v>0</v>
      </c>
      <c r="P247" s="133"/>
      <c r="Q247" s="103">
        <f t="shared" si="43"/>
        <v>135</v>
      </c>
      <c r="R247" s="102">
        <f>SUM(R248:R249)</f>
        <v>2205</v>
      </c>
      <c r="S247" s="102">
        <f>SUM(S248:S249)</f>
        <v>-53</v>
      </c>
      <c r="T247" s="102">
        <f>SUM(T248:T249)</f>
        <v>0</v>
      </c>
      <c r="U247" s="102">
        <f>SUM(U248:U249)</f>
        <v>-53</v>
      </c>
      <c r="V247" s="102">
        <f>SUM(V248:V249)</f>
        <v>2152</v>
      </c>
      <c r="W247" s="102">
        <f t="shared" si="40"/>
        <v>135</v>
      </c>
      <c r="X247" s="264"/>
    </row>
    <row r="248" spans="1:24" ht="93.6" customHeight="1">
      <c r="A248" s="105">
        <v>2110302</v>
      </c>
      <c r="B248" s="106" t="s">
        <v>307</v>
      </c>
      <c r="C248" s="122">
        <v>870</v>
      </c>
      <c r="D248" s="122">
        <v>0</v>
      </c>
      <c r="E248" s="123">
        <f t="shared" si="49"/>
        <v>870</v>
      </c>
      <c r="F248" s="122"/>
      <c r="G248" s="134"/>
      <c r="H248" s="122"/>
      <c r="I248" s="134"/>
      <c r="J248" s="122">
        <v>1</v>
      </c>
      <c r="K248" s="134" t="s">
        <v>732</v>
      </c>
      <c r="L248" s="122"/>
      <c r="M248" s="134"/>
      <c r="N248" s="123">
        <f t="shared" si="42"/>
        <v>1</v>
      </c>
      <c r="O248" s="122"/>
      <c r="P248" s="134"/>
      <c r="Q248" s="123">
        <f t="shared" si="43"/>
        <v>1</v>
      </c>
      <c r="R248" s="121">
        <f>C248+N248</f>
        <v>871</v>
      </c>
      <c r="S248" s="122">
        <f>D248+O248</f>
        <v>0</v>
      </c>
      <c r="T248" s="122"/>
      <c r="U248" s="122"/>
      <c r="V248" s="123">
        <f t="shared" ref="V248:V279" si="50">SUM(R248:S248)</f>
        <v>871</v>
      </c>
      <c r="W248" s="107">
        <f t="shared" si="40"/>
        <v>1</v>
      </c>
      <c r="X248" s="265" t="s">
        <v>962</v>
      </c>
    </row>
    <row r="249" spans="1:24" ht="82.5" customHeight="1">
      <c r="A249" s="105">
        <v>2110399</v>
      </c>
      <c r="B249" s="106" t="s">
        <v>733</v>
      </c>
      <c r="C249" s="122">
        <v>1200</v>
      </c>
      <c r="D249" s="122">
        <v>-53</v>
      </c>
      <c r="E249" s="123">
        <f t="shared" si="49"/>
        <v>1147</v>
      </c>
      <c r="F249" s="122"/>
      <c r="G249" s="134"/>
      <c r="H249" s="122"/>
      <c r="I249" s="134"/>
      <c r="J249" s="122"/>
      <c r="K249" s="134"/>
      <c r="L249" s="122">
        <v>134</v>
      </c>
      <c r="M249" s="134" t="s">
        <v>734</v>
      </c>
      <c r="N249" s="123">
        <f t="shared" si="42"/>
        <v>134</v>
      </c>
      <c r="O249" s="122"/>
      <c r="P249" s="134"/>
      <c r="Q249" s="123">
        <f t="shared" si="43"/>
        <v>134</v>
      </c>
      <c r="R249" s="121">
        <f>C249+N249</f>
        <v>1334</v>
      </c>
      <c r="S249" s="122">
        <f>D249+O249</f>
        <v>-53</v>
      </c>
      <c r="T249" s="122"/>
      <c r="U249" s="122">
        <v>-53</v>
      </c>
      <c r="V249" s="123">
        <f t="shared" si="50"/>
        <v>1281</v>
      </c>
      <c r="W249" s="107">
        <f t="shared" si="40"/>
        <v>134</v>
      </c>
      <c r="X249" s="265" t="s">
        <v>963</v>
      </c>
    </row>
    <row r="250" spans="1:24" ht="24" customHeight="1">
      <c r="A250" s="100" t="s">
        <v>735</v>
      </c>
      <c r="B250" s="101" t="s">
        <v>308</v>
      </c>
      <c r="C250" s="102">
        <f>C251</f>
        <v>8</v>
      </c>
      <c r="D250" s="102">
        <f>D251</f>
        <v>704</v>
      </c>
      <c r="E250" s="103">
        <f t="shared" si="49"/>
        <v>712</v>
      </c>
      <c r="F250" s="102">
        <f>F251</f>
        <v>0</v>
      </c>
      <c r="G250" s="133"/>
      <c r="H250" s="102">
        <f>H251</f>
        <v>0</v>
      </c>
      <c r="I250" s="133"/>
      <c r="J250" s="102">
        <f>J251</f>
        <v>0</v>
      </c>
      <c r="K250" s="133"/>
      <c r="L250" s="102">
        <f>L251</f>
        <v>0</v>
      </c>
      <c r="M250" s="133"/>
      <c r="N250" s="103">
        <f t="shared" si="42"/>
        <v>0</v>
      </c>
      <c r="O250" s="102">
        <f>O251</f>
        <v>0</v>
      </c>
      <c r="P250" s="133"/>
      <c r="Q250" s="103">
        <f t="shared" si="43"/>
        <v>0</v>
      </c>
      <c r="R250" s="102">
        <f>R251</f>
        <v>8</v>
      </c>
      <c r="S250" s="102">
        <f>S251</f>
        <v>704</v>
      </c>
      <c r="T250" s="102">
        <f>T251</f>
        <v>0</v>
      </c>
      <c r="U250" s="102">
        <f>U251</f>
        <v>704</v>
      </c>
      <c r="V250" s="103">
        <f t="shared" si="50"/>
        <v>712</v>
      </c>
      <c r="W250" s="104">
        <f t="shared" si="40"/>
        <v>0</v>
      </c>
      <c r="X250" s="264"/>
    </row>
    <row r="251" spans="1:24" ht="24" customHeight="1">
      <c r="A251" s="105">
        <v>2119901</v>
      </c>
      <c r="B251" s="106" t="s">
        <v>308</v>
      </c>
      <c r="C251" s="122">
        <v>8</v>
      </c>
      <c r="D251" s="122">
        <v>704</v>
      </c>
      <c r="E251" s="123">
        <f t="shared" si="49"/>
        <v>712</v>
      </c>
      <c r="F251" s="122"/>
      <c r="G251" s="134"/>
      <c r="H251" s="122"/>
      <c r="I251" s="134"/>
      <c r="J251" s="122"/>
      <c r="K251" s="134"/>
      <c r="L251" s="122"/>
      <c r="M251" s="134"/>
      <c r="N251" s="123">
        <f t="shared" si="42"/>
        <v>0</v>
      </c>
      <c r="O251" s="122"/>
      <c r="P251" s="134"/>
      <c r="Q251" s="123">
        <f t="shared" si="43"/>
        <v>0</v>
      </c>
      <c r="R251" s="121">
        <f>C251+N251</f>
        <v>8</v>
      </c>
      <c r="S251" s="122">
        <f>D251+O251</f>
        <v>704</v>
      </c>
      <c r="T251" s="122"/>
      <c r="U251" s="122">
        <v>704</v>
      </c>
      <c r="V251" s="123">
        <f t="shared" si="50"/>
        <v>712</v>
      </c>
      <c r="W251" s="107">
        <f t="shared" si="40"/>
        <v>0</v>
      </c>
      <c r="X251" s="265"/>
    </row>
    <row r="252" spans="1:24" ht="24" customHeight="1">
      <c r="A252" s="95" t="s">
        <v>736</v>
      </c>
      <c r="B252" s="96" t="s">
        <v>106</v>
      </c>
      <c r="C252" s="97">
        <f>SUM(C259,C253,C261,C263,C265)</f>
        <v>5002</v>
      </c>
      <c r="D252" s="97">
        <f>SUM(D259,D253,D261,D263,D265)</f>
        <v>5766</v>
      </c>
      <c r="E252" s="98">
        <f t="shared" si="49"/>
        <v>10768</v>
      </c>
      <c r="F252" s="97">
        <f>SUM(F259,F253,F261,F263,,F265)</f>
        <v>-170</v>
      </c>
      <c r="G252" s="132"/>
      <c r="H252" s="97">
        <f>SUM(H259,H253,H261,H263,H265)</f>
        <v>0</v>
      </c>
      <c r="I252" s="132"/>
      <c r="J252" s="97">
        <f>SUM(J259,J253,J261,J263,J265)</f>
        <v>-514</v>
      </c>
      <c r="K252" s="132"/>
      <c r="L252" s="97">
        <f>SUM(L259,L253,L261,L263,L265)</f>
        <v>7114</v>
      </c>
      <c r="M252" s="132"/>
      <c r="N252" s="98">
        <f t="shared" si="42"/>
        <v>6430</v>
      </c>
      <c r="O252" s="97">
        <f>SUM(O259,O253,O261,O263,O265)</f>
        <v>0</v>
      </c>
      <c r="P252" s="132"/>
      <c r="Q252" s="98">
        <f t="shared" si="43"/>
        <v>6430</v>
      </c>
      <c r="R252" s="97">
        <f>SUM(R259,R253,R261,R263,R265)</f>
        <v>11432</v>
      </c>
      <c r="S252" s="97">
        <f>SUM(S259,S253,S261,S263,S265)</f>
        <v>5766</v>
      </c>
      <c r="T252" s="97">
        <f>SUM(T259,T253,T261,T263,T265)</f>
        <v>4631</v>
      </c>
      <c r="U252" s="97">
        <f>SUM(U259,U253,U261,U263,U265)</f>
        <v>1135</v>
      </c>
      <c r="V252" s="98">
        <f t="shared" si="50"/>
        <v>17198</v>
      </c>
      <c r="W252" s="99">
        <f t="shared" si="40"/>
        <v>6430</v>
      </c>
      <c r="X252" s="263"/>
    </row>
    <row r="253" spans="1:24" ht="24" customHeight="1">
      <c r="A253" s="100" t="s">
        <v>737</v>
      </c>
      <c r="B253" s="101" t="s">
        <v>309</v>
      </c>
      <c r="C253" s="102">
        <f>SUM(C254:C258)</f>
        <v>1382</v>
      </c>
      <c r="D253" s="102">
        <f>SUM(D254:D258)</f>
        <v>0</v>
      </c>
      <c r="E253" s="103">
        <f t="shared" si="49"/>
        <v>1382</v>
      </c>
      <c r="F253" s="102">
        <f>SUM(F254:F258)</f>
        <v>-170</v>
      </c>
      <c r="G253" s="133"/>
      <c r="H253" s="102">
        <f>SUM(H254:H258)</f>
        <v>0</v>
      </c>
      <c r="I253" s="133"/>
      <c r="J253" s="102">
        <f>SUM(J254:J258)</f>
        <v>0</v>
      </c>
      <c r="K253" s="133"/>
      <c r="L253" s="102">
        <f>SUM(L254:L258)</f>
        <v>0</v>
      </c>
      <c r="M253" s="133"/>
      <c r="N253" s="103">
        <f t="shared" si="42"/>
        <v>-170</v>
      </c>
      <c r="O253" s="102">
        <f>SUM(O254:O258)</f>
        <v>0</v>
      </c>
      <c r="P253" s="133"/>
      <c r="Q253" s="103">
        <f t="shared" si="43"/>
        <v>-170</v>
      </c>
      <c r="R253" s="102">
        <f>SUM(R254:R258)</f>
        <v>1212</v>
      </c>
      <c r="S253" s="102">
        <f>SUM(S254:S258)</f>
        <v>0</v>
      </c>
      <c r="T253" s="102">
        <f>SUM(T254:T258)</f>
        <v>0</v>
      </c>
      <c r="U253" s="102">
        <f>SUM(U254:U258)</f>
        <v>0</v>
      </c>
      <c r="V253" s="103">
        <f t="shared" si="50"/>
        <v>1212</v>
      </c>
      <c r="W253" s="104">
        <f t="shared" si="40"/>
        <v>-170</v>
      </c>
      <c r="X253" s="264"/>
    </row>
    <row r="254" spans="1:24" ht="39" customHeight="1">
      <c r="A254" s="105">
        <v>2120101</v>
      </c>
      <c r="B254" s="106" t="s">
        <v>122</v>
      </c>
      <c r="C254" s="122">
        <v>805</v>
      </c>
      <c r="D254" s="122">
        <v>0</v>
      </c>
      <c r="E254" s="123">
        <f t="shared" si="49"/>
        <v>805</v>
      </c>
      <c r="F254" s="122">
        <v>-167</v>
      </c>
      <c r="G254" s="134" t="s">
        <v>578</v>
      </c>
      <c r="H254" s="122"/>
      <c r="I254" s="134"/>
      <c r="J254" s="122"/>
      <c r="K254" s="134"/>
      <c r="L254" s="122"/>
      <c r="M254" s="134"/>
      <c r="N254" s="123">
        <f t="shared" si="42"/>
        <v>-167</v>
      </c>
      <c r="O254" s="122"/>
      <c r="P254" s="134"/>
      <c r="Q254" s="123">
        <f t="shared" si="43"/>
        <v>-167</v>
      </c>
      <c r="R254" s="121">
        <f t="shared" ref="R254:S258" si="51">C254+N254</f>
        <v>638</v>
      </c>
      <c r="S254" s="122">
        <f t="shared" si="51"/>
        <v>0</v>
      </c>
      <c r="T254" s="122">
        <v>0</v>
      </c>
      <c r="U254" s="122">
        <v>0</v>
      </c>
      <c r="V254" s="123">
        <f t="shared" si="50"/>
        <v>638</v>
      </c>
      <c r="W254" s="107">
        <f t="shared" si="40"/>
        <v>-167</v>
      </c>
      <c r="X254" s="265" t="s">
        <v>494</v>
      </c>
    </row>
    <row r="255" spans="1:24" ht="24" customHeight="1">
      <c r="A255" s="105">
        <v>2120104</v>
      </c>
      <c r="B255" s="106" t="s">
        <v>310</v>
      </c>
      <c r="C255" s="122">
        <v>120</v>
      </c>
      <c r="D255" s="122">
        <v>0</v>
      </c>
      <c r="E255" s="123">
        <f t="shared" si="49"/>
        <v>120</v>
      </c>
      <c r="F255" s="122"/>
      <c r="G255" s="134"/>
      <c r="H255" s="122"/>
      <c r="I255" s="134"/>
      <c r="J255" s="122"/>
      <c r="K255" s="134"/>
      <c r="L255" s="122"/>
      <c r="M255" s="134"/>
      <c r="N255" s="123">
        <f t="shared" si="42"/>
        <v>0</v>
      </c>
      <c r="O255" s="122"/>
      <c r="P255" s="134"/>
      <c r="Q255" s="123">
        <f t="shared" si="43"/>
        <v>0</v>
      </c>
      <c r="R255" s="121">
        <f t="shared" si="51"/>
        <v>120</v>
      </c>
      <c r="S255" s="122">
        <f t="shared" si="51"/>
        <v>0</v>
      </c>
      <c r="T255" s="122">
        <v>0</v>
      </c>
      <c r="U255" s="122">
        <v>0</v>
      </c>
      <c r="V255" s="123">
        <f t="shared" si="50"/>
        <v>120</v>
      </c>
      <c r="W255" s="107">
        <f t="shared" si="40"/>
        <v>0</v>
      </c>
      <c r="X255" s="265"/>
    </row>
    <row r="256" spans="1:24" ht="24" customHeight="1">
      <c r="A256" s="105">
        <v>2120105</v>
      </c>
      <c r="B256" s="106" t="s">
        <v>311</v>
      </c>
      <c r="C256" s="122"/>
      <c r="D256" s="122">
        <v>0</v>
      </c>
      <c r="E256" s="123">
        <f t="shared" si="49"/>
        <v>0</v>
      </c>
      <c r="F256" s="122"/>
      <c r="G256" s="134"/>
      <c r="H256" s="122"/>
      <c r="I256" s="134"/>
      <c r="J256" s="122"/>
      <c r="K256" s="134"/>
      <c r="L256" s="122"/>
      <c r="M256" s="134"/>
      <c r="N256" s="123">
        <f t="shared" si="42"/>
        <v>0</v>
      </c>
      <c r="O256" s="122"/>
      <c r="P256" s="134"/>
      <c r="Q256" s="123">
        <f t="shared" si="43"/>
        <v>0</v>
      </c>
      <c r="R256" s="121">
        <f t="shared" si="51"/>
        <v>0</v>
      </c>
      <c r="S256" s="122">
        <f t="shared" si="51"/>
        <v>0</v>
      </c>
      <c r="T256" s="122">
        <v>0</v>
      </c>
      <c r="U256" s="122">
        <v>0</v>
      </c>
      <c r="V256" s="123">
        <f t="shared" si="50"/>
        <v>0</v>
      </c>
      <c r="W256" s="107">
        <f t="shared" si="40"/>
        <v>0</v>
      </c>
      <c r="X256" s="265"/>
    </row>
    <row r="257" spans="1:24" ht="24" customHeight="1">
      <c r="A257" s="105">
        <v>2120106</v>
      </c>
      <c r="B257" s="106" t="s">
        <v>312</v>
      </c>
      <c r="C257" s="122">
        <v>201</v>
      </c>
      <c r="D257" s="122">
        <v>0</v>
      </c>
      <c r="E257" s="123">
        <f t="shared" si="49"/>
        <v>201</v>
      </c>
      <c r="F257" s="122"/>
      <c r="G257" s="134"/>
      <c r="H257" s="122"/>
      <c r="I257" s="134"/>
      <c r="J257" s="122"/>
      <c r="K257" s="134"/>
      <c r="L257" s="122"/>
      <c r="M257" s="134"/>
      <c r="N257" s="123">
        <f t="shared" si="42"/>
        <v>0</v>
      </c>
      <c r="O257" s="122"/>
      <c r="P257" s="134"/>
      <c r="Q257" s="123">
        <f t="shared" si="43"/>
        <v>0</v>
      </c>
      <c r="R257" s="121">
        <f t="shared" si="51"/>
        <v>201</v>
      </c>
      <c r="S257" s="122">
        <f t="shared" si="51"/>
        <v>0</v>
      </c>
      <c r="T257" s="122">
        <v>0</v>
      </c>
      <c r="U257" s="122">
        <v>0</v>
      </c>
      <c r="V257" s="123">
        <f t="shared" si="50"/>
        <v>201</v>
      </c>
      <c r="W257" s="107">
        <f t="shared" si="40"/>
        <v>0</v>
      </c>
      <c r="X257" s="265"/>
    </row>
    <row r="258" spans="1:24" ht="37.5" customHeight="1">
      <c r="A258" s="105">
        <v>2120199</v>
      </c>
      <c r="B258" s="106" t="s">
        <v>313</v>
      </c>
      <c r="C258" s="122">
        <v>256</v>
      </c>
      <c r="D258" s="122">
        <v>0</v>
      </c>
      <c r="E258" s="123">
        <f t="shared" si="49"/>
        <v>256</v>
      </c>
      <c r="F258" s="122">
        <v>-3</v>
      </c>
      <c r="G258" s="134" t="s">
        <v>578</v>
      </c>
      <c r="H258" s="122"/>
      <c r="I258" s="134"/>
      <c r="J258" s="122"/>
      <c r="K258" s="134"/>
      <c r="L258" s="122"/>
      <c r="M258" s="134"/>
      <c r="N258" s="123">
        <f t="shared" si="42"/>
        <v>-3</v>
      </c>
      <c r="O258" s="122"/>
      <c r="P258" s="134"/>
      <c r="Q258" s="123">
        <f t="shared" si="43"/>
        <v>-3</v>
      </c>
      <c r="R258" s="121">
        <f t="shared" si="51"/>
        <v>253</v>
      </c>
      <c r="S258" s="122">
        <f t="shared" si="51"/>
        <v>0</v>
      </c>
      <c r="T258" s="122">
        <v>0</v>
      </c>
      <c r="U258" s="122">
        <v>0</v>
      </c>
      <c r="V258" s="123">
        <f t="shared" si="50"/>
        <v>253</v>
      </c>
      <c r="W258" s="107">
        <f t="shared" si="40"/>
        <v>-3</v>
      </c>
      <c r="X258" s="265" t="s">
        <v>494</v>
      </c>
    </row>
    <row r="259" spans="1:24" ht="24" customHeight="1">
      <c r="A259" s="100" t="s">
        <v>738</v>
      </c>
      <c r="B259" s="101" t="s">
        <v>314</v>
      </c>
      <c r="C259" s="102">
        <f>C260</f>
        <v>70</v>
      </c>
      <c r="D259" s="102">
        <f>D260</f>
        <v>0</v>
      </c>
      <c r="E259" s="103">
        <f t="shared" si="49"/>
        <v>70</v>
      </c>
      <c r="F259" s="102">
        <f>F260</f>
        <v>0</v>
      </c>
      <c r="G259" s="133"/>
      <c r="H259" s="102">
        <f>H260</f>
        <v>0</v>
      </c>
      <c r="I259" s="133"/>
      <c r="J259" s="102">
        <f>J260</f>
        <v>0</v>
      </c>
      <c r="K259" s="133"/>
      <c r="L259" s="102">
        <f>L260</f>
        <v>0</v>
      </c>
      <c r="M259" s="133"/>
      <c r="N259" s="103">
        <f t="shared" si="42"/>
        <v>0</v>
      </c>
      <c r="O259" s="102">
        <f>O260</f>
        <v>0</v>
      </c>
      <c r="P259" s="133"/>
      <c r="Q259" s="103">
        <f t="shared" si="43"/>
        <v>0</v>
      </c>
      <c r="R259" s="102">
        <f>R260</f>
        <v>70</v>
      </c>
      <c r="S259" s="102">
        <f>S260</f>
        <v>0</v>
      </c>
      <c r="T259" s="102">
        <f>T260</f>
        <v>0</v>
      </c>
      <c r="U259" s="102">
        <f>U260</f>
        <v>0</v>
      </c>
      <c r="V259" s="103">
        <f t="shared" si="50"/>
        <v>70</v>
      </c>
      <c r="W259" s="104">
        <f t="shared" si="40"/>
        <v>0</v>
      </c>
      <c r="X259" s="264"/>
    </row>
    <row r="260" spans="1:24" ht="24" customHeight="1">
      <c r="A260" s="105">
        <v>2120201</v>
      </c>
      <c r="B260" s="106" t="s">
        <v>314</v>
      </c>
      <c r="C260" s="122">
        <v>70</v>
      </c>
      <c r="D260" s="122">
        <v>0</v>
      </c>
      <c r="E260" s="123">
        <f t="shared" si="49"/>
        <v>70</v>
      </c>
      <c r="F260" s="122"/>
      <c r="G260" s="134"/>
      <c r="H260" s="122"/>
      <c r="I260" s="134"/>
      <c r="J260" s="122"/>
      <c r="K260" s="134"/>
      <c r="L260" s="122"/>
      <c r="M260" s="134"/>
      <c r="N260" s="123">
        <f t="shared" si="42"/>
        <v>0</v>
      </c>
      <c r="O260" s="122"/>
      <c r="P260" s="134"/>
      <c r="Q260" s="123">
        <f t="shared" si="43"/>
        <v>0</v>
      </c>
      <c r="R260" s="121">
        <f>C260+N260</f>
        <v>70</v>
      </c>
      <c r="S260" s="122">
        <f>D260+O260</f>
        <v>0</v>
      </c>
      <c r="T260" s="122"/>
      <c r="U260" s="122"/>
      <c r="V260" s="123">
        <f t="shared" si="50"/>
        <v>70</v>
      </c>
      <c r="W260" s="107">
        <f t="shared" si="40"/>
        <v>0</v>
      </c>
      <c r="X260" s="265"/>
    </row>
    <row r="261" spans="1:24" ht="24" customHeight="1">
      <c r="A261" s="100" t="s">
        <v>739</v>
      </c>
      <c r="B261" s="101" t="s">
        <v>315</v>
      </c>
      <c r="C261" s="102">
        <f>C262</f>
        <v>380</v>
      </c>
      <c r="D261" s="102">
        <f>D262</f>
        <v>0</v>
      </c>
      <c r="E261" s="103">
        <f t="shared" si="49"/>
        <v>380</v>
      </c>
      <c r="F261" s="102">
        <f>F262</f>
        <v>0</v>
      </c>
      <c r="G261" s="133"/>
      <c r="H261" s="102">
        <f>H262</f>
        <v>0</v>
      </c>
      <c r="I261" s="133"/>
      <c r="J261" s="102">
        <f>J262</f>
        <v>0</v>
      </c>
      <c r="K261" s="133"/>
      <c r="L261" s="102">
        <f>L262</f>
        <v>6372</v>
      </c>
      <c r="M261" s="133"/>
      <c r="N261" s="103">
        <f t="shared" si="42"/>
        <v>6372</v>
      </c>
      <c r="O261" s="102">
        <f>O262</f>
        <v>0</v>
      </c>
      <c r="P261" s="133"/>
      <c r="Q261" s="103">
        <f t="shared" si="43"/>
        <v>6372</v>
      </c>
      <c r="R261" s="102">
        <f>R262</f>
        <v>6752</v>
      </c>
      <c r="S261" s="102">
        <f>S262</f>
        <v>0</v>
      </c>
      <c r="T261" s="102">
        <f>T262</f>
        <v>0</v>
      </c>
      <c r="U261" s="102">
        <f>U262</f>
        <v>0</v>
      </c>
      <c r="V261" s="103">
        <f t="shared" si="50"/>
        <v>6752</v>
      </c>
      <c r="W261" s="104">
        <f t="shared" si="40"/>
        <v>6372</v>
      </c>
      <c r="X261" s="264"/>
    </row>
    <row r="262" spans="1:24" ht="61.95" customHeight="1">
      <c r="A262" s="105">
        <v>2120399</v>
      </c>
      <c r="B262" s="106" t="s">
        <v>316</v>
      </c>
      <c r="C262" s="122">
        <v>380</v>
      </c>
      <c r="D262" s="122">
        <v>0</v>
      </c>
      <c r="E262" s="123">
        <f t="shared" si="49"/>
        <v>380</v>
      </c>
      <c r="F262" s="122"/>
      <c r="G262" s="134"/>
      <c r="H262" s="122"/>
      <c r="I262" s="134"/>
      <c r="J262" s="122"/>
      <c r="K262" s="134"/>
      <c r="L262" s="122">
        <v>6372</v>
      </c>
      <c r="M262" s="134" t="s">
        <v>840</v>
      </c>
      <c r="N262" s="123">
        <f t="shared" si="42"/>
        <v>6372</v>
      </c>
      <c r="O262" s="122"/>
      <c r="P262" s="134"/>
      <c r="Q262" s="123">
        <f t="shared" si="43"/>
        <v>6372</v>
      </c>
      <c r="R262" s="121">
        <f>C262+N262</f>
        <v>6752</v>
      </c>
      <c r="S262" s="122">
        <f>D262+O262</f>
        <v>0</v>
      </c>
      <c r="T262" s="122"/>
      <c r="U262" s="122"/>
      <c r="V262" s="123">
        <f t="shared" si="50"/>
        <v>6752</v>
      </c>
      <c r="W262" s="107">
        <f t="shared" ref="W262:W325" si="52">V262-E262</f>
        <v>6372</v>
      </c>
      <c r="X262" s="265" t="s">
        <v>964</v>
      </c>
    </row>
    <row r="263" spans="1:24" ht="24" customHeight="1">
      <c r="A263" s="100" t="s">
        <v>740</v>
      </c>
      <c r="B263" s="101" t="s">
        <v>317</v>
      </c>
      <c r="C263" s="102">
        <f>C264</f>
        <v>2430</v>
      </c>
      <c r="D263" s="102">
        <f>D264</f>
        <v>0</v>
      </c>
      <c r="E263" s="103">
        <f t="shared" si="49"/>
        <v>2430</v>
      </c>
      <c r="F263" s="102">
        <f>F264</f>
        <v>0</v>
      </c>
      <c r="G263" s="133"/>
      <c r="H263" s="102">
        <f>H264</f>
        <v>0</v>
      </c>
      <c r="I263" s="133"/>
      <c r="J263" s="102">
        <f>J264</f>
        <v>0</v>
      </c>
      <c r="K263" s="133"/>
      <c r="L263" s="102">
        <f>L264</f>
        <v>200</v>
      </c>
      <c r="M263" s="133"/>
      <c r="N263" s="103">
        <f t="shared" ref="N263:N326" si="53">F263+H263+J263+L263</f>
        <v>200</v>
      </c>
      <c r="O263" s="102">
        <f>O264</f>
        <v>0</v>
      </c>
      <c r="P263" s="133"/>
      <c r="Q263" s="103">
        <f t="shared" ref="Q263:Q326" si="54">N263+O263</f>
        <v>200</v>
      </c>
      <c r="R263" s="102">
        <f>R264</f>
        <v>2630</v>
      </c>
      <c r="S263" s="102">
        <f>S264</f>
        <v>0</v>
      </c>
      <c r="T263" s="102">
        <f>T264</f>
        <v>0</v>
      </c>
      <c r="U263" s="102">
        <f>U264</f>
        <v>0</v>
      </c>
      <c r="V263" s="103">
        <f t="shared" si="50"/>
        <v>2630</v>
      </c>
      <c r="W263" s="104">
        <f t="shared" si="52"/>
        <v>200</v>
      </c>
      <c r="X263" s="264"/>
    </row>
    <row r="264" spans="1:24" ht="31.5" customHeight="1">
      <c r="A264" s="105">
        <v>2120501</v>
      </c>
      <c r="B264" s="106" t="s">
        <v>317</v>
      </c>
      <c r="C264" s="122">
        <v>2430</v>
      </c>
      <c r="D264" s="122">
        <v>0</v>
      </c>
      <c r="E264" s="123">
        <f t="shared" si="49"/>
        <v>2430</v>
      </c>
      <c r="F264" s="122"/>
      <c r="G264" s="134"/>
      <c r="H264" s="122"/>
      <c r="I264" s="134"/>
      <c r="J264" s="122"/>
      <c r="K264" s="134"/>
      <c r="L264" s="122">
        <v>200</v>
      </c>
      <c r="M264" s="134" t="s">
        <v>860</v>
      </c>
      <c r="N264" s="123">
        <f t="shared" si="53"/>
        <v>200</v>
      </c>
      <c r="O264" s="122"/>
      <c r="P264" s="134"/>
      <c r="Q264" s="123">
        <f t="shared" si="54"/>
        <v>200</v>
      </c>
      <c r="R264" s="121">
        <f>C264+N264</f>
        <v>2630</v>
      </c>
      <c r="S264" s="122">
        <f>D264+O264</f>
        <v>0</v>
      </c>
      <c r="T264" s="122"/>
      <c r="U264" s="122"/>
      <c r="V264" s="123">
        <f t="shared" si="50"/>
        <v>2630</v>
      </c>
      <c r="W264" s="107">
        <f t="shared" si="52"/>
        <v>200</v>
      </c>
      <c r="X264" s="265" t="s">
        <v>965</v>
      </c>
    </row>
    <row r="265" spans="1:24" ht="24" customHeight="1">
      <c r="A265" s="100" t="s">
        <v>741</v>
      </c>
      <c r="B265" s="101" t="s">
        <v>318</v>
      </c>
      <c r="C265" s="102">
        <f>C266</f>
        <v>740</v>
      </c>
      <c r="D265" s="102">
        <f>D266</f>
        <v>5766</v>
      </c>
      <c r="E265" s="103">
        <f t="shared" si="49"/>
        <v>6506</v>
      </c>
      <c r="F265" s="102">
        <f>F266</f>
        <v>0</v>
      </c>
      <c r="G265" s="133"/>
      <c r="H265" s="102">
        <f>H266</f>
        <v>0</v>
      </c>
      <c r="I265" s="133"/>
      <c r="J265" s="102">
        <f>J266</f>
        <v>-514</v>
      </c>
      <c r="K265" s="133"/>
      <c r="L265" s="102">
        <f>L266</f>
        <v>542</v>
      </c>
      <c r="M265" s="133"/>
      <c r="N265" s="103">
        <f t="shared" si="53"/>
        <v>28</v>
      </c>
      <c r="O265" s="102">
        <f>O266</f>
        <v>0</v>
      </c>
      <c r="P265" s="133"/>
      <c r="Q265" s="103">
        <f t="shared" si="54"/>
        <v>28</v>
      </c>
      <c r="R265" s="102">
        <f>R266</f>
        <v>768</v>
      </c>
      <c r="S265" s="102">
        <f>S266</f>
        <v>5766</v>
      </c>
      <c r="T265" s="102">
        <f>T266</f>
        <v>4631</v>
      </c>
      <c r="U265" s="102">
        <f>U266</f>
        <v>1135</v>
      </c>
      <c r="V265" s="103">
        <f t="shared" si="50"/>
        <v>6534</v>
      </c>
      <c r="W265" s="104">
        <f t="shared" si="52"/>
        <v>28</v>
      </c>
      <c r="X265" s="264"/>
    </row>
    <row r="266" spans="1:24" ht="143.4" customHeight="1">
      <c r="A266" s="105">
        <v>2129901</v>
      </c>
      <c r="B266" s="106" t="s">
        <v>318</v>
      </c>
      <c r="C266" s="122">
        <v>740</v>
      </c>
      <c r="D266" s="122">
        <v>5766</v>
      </c>
      <c r="E266" s="123">
        <f t="shared" si="49"/>
        <v>6506</v>
      </c>
      <c r="F266" s="122"/>
      <c r="G266" s="134"/>
      <c r="H266" s="122"/>
      <c r="I266" s="134"/>
      <c r="J266" s="122">
        <v>-514</v>
      </c>
      <c r="K266" s="250" t="s">
        <v>1002</v>
      </c>
      <c r="L266" s="122">
        <v>542</v>
      </c>
      <c r="M266" s="128" t="s">
        <v>742</v>
      </c>
      <c r="N266" s="123">
        <f t="shared" si="53"/>
        <v>28</v>
      </c>
      <c r="O266" s="122"/>
      <c r="P266" s="134"/>
      <c r="Q266" s="123">
        <f t="shared" si="54"/>
        <v>28</v>
      </c>
      <c r="R266" s="121">
        <f>C266+N266</f>
        <v>768</v>
      </c>
      <c r="S266" s="122">
        <f>D266+O266</f>
        <v>5766</v>
      </c>
      <c r="T266" s="122">
        <v>4631</v>
      </c>
      <c r="U266" s="122">
        <v>1135</v>
      </c>
      <c r="V266" s="123">
        <f t="shared" si="50"/>
        <v>6534</v>
      </c>
      <c r="W266" s="107">
        <f t="shared" si="52"/>
        <v>28</v>
      </c>
      <c r="X266" s="265" t="s">
        <v>1014</v>
      </c>
    </row>
    <row r="267" spans="1:24" ht="24" customHeight="1">
      <c r="A267" s="95" t="s">
        <v>743</v>
      </c>
      <c r="B267" s="96" t="s">
        <v>107</v>
      </c>
      <c r="C267" s="97">
        <f>SUM(C282,C268,C295,C307,C309,C313)</f>
        <v>7623</v>
      </c>
      <c r="D267" s="97">
        <f>SUM(D282,D268,D295,D307,D309,D313)</f>
        <v>12962</v>
      </c>
      <c r="E267" s="98">
        <f t="shared" si="49"/>
        <v>20585</v>
      </c>
      <c r="F267" s="97">
        <f>SUM(F282,F268,F295,F307,F309,F313)</f>
        <v>27</v>
      </c>
      <c r="G267" s="132"/>
      <c r="H267" s="97">
        <f>SUM(H282,H268,H295,H307,H309,H313)</f>
        <v>0</v>
      </c>
      <c r="I267" s="132"/>
      <c r="J267" s="97">
        <f>SUM(J282,J268,J295,J307,J309,J313)</f>
        <v>-622.05999999999995</v>
      </c>
      <c r="K267" s="132"/>
      <c r="L267" s="97">
        <f>SUM(L282,L268,L295,L307,L309,L313)</f>
        <v>715</v>
      </c>
      <c r="M267" s="132"/>
      <c r="N267" s="98">
        <f t="shared" si="53"/>
        <v>119.94000000000005</v>
      </c>
      <c r="O267" s="97">
        <f>SUM(O282,O268,O295,O307,O309,O313)</f>
        <v>432</v>
      </c>
      <c r="P267" s="132"/>
      <c r="Q267" s="98">
        <f t="shared" si="54"/>
        <v>551.94000000000005</v>
      </c>
      <c r="R267" s="97">
        <f>SUM(R282,R268,R295,R307,R309,R313)</f>
        <v>7742.9400000000005</v>
      </c>
      <c r="S267" s="97">
        <f>SUM(S282,S268,S295,S307,S309,S313)</f>
        <v>13394</v>
      </c>
      <c r="T267" s="97">
        <f>SUM(T282,T268,T295,T307,T309,T313)</f>
        <v>7191</v>
      </c>
      <c r="U267" s="97">
        <f>SUM(U282,U268,U295,U307,U309,U313)</f>
        <v>5771</v>
      </c>
      <c r="V267" s="98">
        <f t="shared" si="50"/>
        <v>21136.940000000002</v>
      </c>
      <c r="W267" s="99">
        <f t="shared" si="52"/>
        <v>551.94000000000233</v>
      </c>
      <c r="X267" s="263"/>
    </row>
    <row r="268" spans="1:24" ht="25.95" customHeight="1">
      <c r="A268" s="100" t="s">
        <v>744</v>
      </c>
      <c r="B268" s="101" t="s">
        <v>319</v>
      </c>
      <c r="C268" s="102">
        <f>SUM(C269:C281)</f>
        <v>1897</v>
      </c>
      <c r="D268" s="102">
        <f>SUM(D269:D281)</f>
        <v>12007</v>
      </c>
      <c r="E268" s="103">
        <f t="shared" si="49"/>
        <v>13904</v>
      </c>
      <c r="F268" s="102">
        <f>SUM(F269:F281)</f>
        <v>63</v>
      </c>
      <c r="G268" s="133"/>
      <c r="H268" s="102">
        <f>SUM(H269:H281)</f>
        <v>0</v>
      </c>
      <c r="I268" s="133"/>
      <c r="J268" s="102">
        <f>SUM(J269:J281)</f>
        <v>16</v>
      </c>
      <c r="K268" s="133"/>
      <c r="L268" s="102">
        <f>SUM(L269:L281)</f>
        <v>56</v>
      </c>
      <c r="M268" s="133"/>
      <c r="N268" s="103">
        <f t="shared" si="53"/>
        <v>135</v>
      </c>
      <c r="O268" s="102">
        <f>SUM(O269:O281)</f>
        <v>432</v>
      </c>
      <c r="P268" s="133"/>
      <c r="Q268" s="103">
        <f t="shared" si="54"/>
        <v>567</v>
      </c>
      <c r="R268" s="102">
        <f>SUM(R269:R281)</f>
        <v>2032</v>
      </c>
      <c r="S268" s="102">
        <f>SUM(S269:S281)</f>
        <v>12439</v>
      </c>
      <c r="T268" s="102">
        <f>SUM(T269:T281)</f>
        <v>6730</v>
      </c>
      <c r="U268" s="102">
        <f>SUM(U269:U281)</f>
        <v>5277</v>
      </c>
      <c r="V268" s="103">
        <f t="shared" si="50"/>
        <v>14471</v>
      </c>
      <c r="W268" s="104">
        <f t="shared" si="52"/>
        <v>567</v>
      </c>
      <c r="X268" s="264"/>
    </row>
    <row r="269" spans="1:24" ht="39" customHeight="1">
      <c r="A269" s="105">
        <v>2130101</v>
      </c>
      <c r="B269" s="106" t="s">
        <v>122</v>
      </c>
      <c r="C269" s="122">
        <v>967</v>
      </c>
      <c r="D269" s="122">
        <v>0</v>
      </c>
      <c r="E269" s="123">
        <f t="shared" ref="E269:E300" si="55">SUM(C269:D269)</f>
        <v>967</v>
      </c>
      <c r="F269" s="122">
        <v>17</v>
      </c>
      <c r="G269" s="134" t="s">
        <v>645</v>
      </c>
      <c r="H269" s="122"/>
      <c r="I269" s="134"/>
      <c r="J269" s="122"/>
      <c r="K269" s="134"/>
      <c r="L269" s="122"/>
      <c r="M269" s="134"/>
      <c r="N269" s="123">
        <f t="shared" si="53"/>
        <v>17</v>
      </c>
      <c r="O269" s="122"/>
      <c r="P269" s="134"/>
      <c r="Q269" s="123">
        <f t="shared" si="54"/>
        <v>17</v>
      </c>
      <c r="R269" s="121">
        <f t="shared" ref="R269:R281" si="56">C269+N269</f>
        <v>984</v>
      </c>
      <c r="S269" s="122">
        <f t="shared" ref="S269:S281" si="57">D269+O269</f>
        <v>0</v>
      </c>
      <c r="T269" s="122"/>
      <c r="U269" s="122"/>
      <c r="V269" s="123">
        <f t="shared" si="50"/>
        <v>984</v>
      </c>
      <c r="W269" s="107">
        <f t="shared" si="52"/>
        <v>17</v>
      </c>
      <c r="X269" s="265" t="s">
        <v>966</v>
      </c>
    </row>
    <row r="270" spans="1:24" ht="24" customHeight="1">
      <c r="A270" s="105">
        <v>2130102</v>
      </c>
      <c r="B270" s="106" t="s">
        <v>320</v>
      </c>
      <c r="C270" s="122">
        <v>12</v>
      </c>
      <c r="D270" s="122">
        <v>0</v>
      </c>
      <c r="E270" s="123">
        <f t="shared" si="55"/>
        <v>12</v>
      </c>
      <c r="F270" s="122"/>
      <c r="G270" s="134"/>
      <c r="H270" s="122"/>
      <c r="I270" s="134"/>
      <c r="J270" s="122"/>
      <c r="K270" s="134"/>
      <c r="L270" s="122"/>
      <c r="M270" s="134"/>
      <c r="N270" s="123">
        <f t="shared" si="53"/>
        <v>0</v>
      </c>
      <c r="O270" s="122"/>
      <c r="P270" s="134"/>
      <c r="Q270" s="123">
        <f t="shared" si="54"/>
        <v>0</v>
      </c>
      <c r="R270" s="121">
        <f t="shared" si="56"/>
        <v>12</v>
      </c>
      <c r="S270" s="122">
        <f t="shared" si="57"/>
        <v>0</v>
      </c>
      <c r="T270" s="122"/>
      <c r="U270" s="122"/>
      <c r="V270" s="123">
        <f t="shared" si="50"/>
        <v>12</v>
      </c>
      <c r="W270" s="107">
        <f t="shared" si="52"/>
        <v>0</v>
      </c>
      <c r="X270" s="265"/>
    </row>
    <row r="271" spans="1:24" ht="24" customHeight="1">
      <c r="A271" s="105">
        <v>2130104</v>
      </c>
      <c r="B271" s="106" t="s">
        <v>157</v>
      </c>
      <c r="C271" s="122">
        <v>256</v>
      </c>
      <c r="D271" s="122">
        <v>0</v>
      </c>
      <c r="E271" s="123">
        <f t="shared" si="55"/>
        <v>256</v>
      </c>
      <c r="F271" s="122">
        <v>46</v>
      </c>
      <c r="G271" s="134" t="s">
        <v>645</v>
      </c>
      <c r="H271" s="122"/>
      <c r="I271" s="134"/>
      <c r="J271" s="122"/>
      <c r="K271" s="134"/>
      <c r="L271" s="122"/>
      <c r="M271" s="134"/>
      <c r="N271" s="123">
        <f t="shared" si="53"/>
        <v>46</v>
      </c>
      <c r="O271" s="122"/>
      <c r="P271" s="134"/>
      <c r="Q271" s="123">
        <f t="shared" si="54"/>
        <v>46</v>
      </c>
      <c r="R271" s="121">
        <f t="shared" si="56"/>
        <v>302</v>
      </c>
      <c r="S271" s="122">
        <f t="shared" si="57"/>
        <v>0</v>
      </c>
      <c r="T271" s="122"/>
      <c r="U271" s="122"/>
      <c r="V271" s="123">
        <f t="shared" si="50"/>
        <v>302</v>
      </c>
      <c r="W271" s="107">
        <f t="shared" si="52"/>
        <v>46</v>
      </c>
      <c r="X271" s="265" t="s">
        <v>966</v>
      </c>
    </row>
    <row r="272" spans="1:24" ht="69.599999999999994" customHeight="1">
      <c r="A272" s="105">
        <v>2130108</v>
      </c>
      <c r="B272" s="106" t="s">
        <v>321</v>
      </c>
      <c r="C272" s="122">
        <v>71</v>
      </c>
      <c r="D272" s="122">
        <v>2</v>
      </c>
      <c r="E272" s="123">
        <f t="shared" si="55"/>
        <v>73</v>
      </c>
      <c r="F272" s="122"/>
      <c r="G272" s="134"/>
      <c r="H272" s="122"/>
      <c r="I272" s="134"/>
      <c r="J272" s="122">
        <v>3</v>
      </c>
      <c r="K272" s="134" t="s">
        <v>745</v>
      </c>
      <c r="L272" s="122"/>
      <c r="M272" s="134"/>
      <c r="N272" s="123">
        <f t="shared" si="53"/>
        <v>3</v>
      </c>
      <c r="O272" s="122"/>
      <c r="P272" s="134"/>
      <c r="Q272" s="123">
        <f t="shared" si="54"/>
        <v>3</v>
      </c>
      <c r="R272" s="121">
        <f t="shared" si="56"/>
        <v>74</v>
      </c>
      <c r="S272" s="122">
        <f t="shared" si="57"/>
        <v>2</v>
      </c>
      <c r="T272" s="122"/>
      <c r="U272" s="122">
        <v>2</v>
      </c>
      <c r="V272" s="123">
        <f t="shared" si="50"/>
        <v>76</v>
      </c>
      <c r="W272" s="107">
        <f t="shared" si="52"/>
        <v>3</v>
      </c>
      <c r="X272" s="265" t="s">
        <v>967</v>
      </c>
    </row>
    <row r="273" spans="1:24" ht="52.2" customHeight="1">
      <c r="A273" s="105">
        <v>2130110</v>
      </c>
      <c r="B273" s="106" t="s">
        <v>322</v>
      </c>
      <c r="C273" s="122">
        <v>245</v>
      </c>
      <c r="D273" s="122">
        <v>0</v>
      </c>
      <c r="E273" s="123">
        <f t="shared" si="55"/>
        <v>245</v>
      </c>
      <c r="F273" s="122"/>
      <c r="G273" s="134"/>
      <c r="H273" s="122"/>
      <c r="I273" s="134"/>
      <c r="J273" s="122">
        <v>-1</v>
      </c>
      <c r="K273" s="134" t="s">
        <v>746</v>
      </c>
      <c r="L273" s="122"/>
      <c r="M273" s="134"/>
      <c r="N273" s="123">
        <f t="shared" si="53"/>
        <v>-1</v>
      </c>
      <c r="O273" s="122"/>
      <c r="P273" s="134"/>
      <c r="Q273" s="123">
        <f t="shared" si="54"/>
        <v>-1</v>
      </c>
      <c r="R273" s="121">
        <f t="shared" si="56"/>
        <v>244</v>
      </c>
      <c r="S273" s="122">
        <f t="shared" si="57"/>
        <v>0</v>
      </c>
      <c r="T273" s="122"/>
      <c r="U273" s="122"/>
      <c r="V273" s="123">
        <f t="shared" si="50"/>
        <v>244</v>
      </c>
      <c r="W273" s="107">
        <f t="shared" si="52"/>
        <v>-1</v>
      </c>
      <c r="X273" s="265" t="s">
        <v>968</v>
      </c>
    </row>
    <row r="274" spans="1:24" ht="24" customHeight="1">
      <c r="A274" s="105">
        <v>2130112</v>
      </c>
      <c r="B274" s="106" t="s">
        <v>323</v>
      </c>
      <c r="C274" s="122">
        <v>0</v>
      </c>
      <c r="D274" s="122">
        <v>0</v>
      </c>
      <c r="E274" s="123">
        <f t="shared" si="55"/>
        <v>0</v>
      </c>
      <c r="F274" s="122"/>
      <c r="G274" s="134"/>
      <c r="H274" s="122"/>
      <c r="I274" s="134"/>
      <c r="J274" s="122"/>
      <c r="K274" s="134"/>
      <c r="L274" s="122"/>
      <c r="M274" s="134"/>
      <c r="N274" s="123">
        <f t="shared" si="53"/>
        <v>0</v>
      </c>
      <c r="O274" s="122"/>
      <c r="P274" s="134"/>
      <c r="Q274" s="123">
        <f t="shared" si="54"/>
        <v>0</v>
      </c>
      <c r="R274" s="121">
        <f t="shared" si="56"/>
        <v>0</v>
      </c>
      <c r="S274" s="122">
        <f t="shared" si="57"/>
        <v>0</v>
      </c>
      <c r="T274" s="122"/>
      <c r="U274" s="122"/>
      <c r="V274" s="123">
        <f t="shared" si="50"/>
        <v>0</v>
      </c>
      <c r="W274" s="107">
        <f t="shared" si="52"/>
        <v>0</v>
      </c>
      <c r="X274" s="265"/>
    </row>
    <row r="275" spans="1:24" ht="24" customHeight="1">
      <c r="A275" s="105">
        <v>2130119</v>
      </c>
      <c r="B275" s="106" t="s">
        <v>324</v>
      </c>
      <c r="C275" s="122">
        <v>0</v>
      </c>
      <c r="D275" s="122">
        <v>0</v>
      </c>
      <c r="E275" s="123">
        <f t="shared" si="55"/>
        <v>0</v>
      </c>
      <c r="F275" s="122"/>
      <c r="G275" s="134"/>
      <c r="H275" s="122"/>
      <c r="I275" s="134"/>
      <c r="J275" s="122"/>
      <c r="K275" s="134"/>
      <c r="L275" s="122"/>
      <c r="M275" s="134"/>
      <c r="N275" s="123">
        <f t="shared" si="53"/>
        <v>0</v>
      </c>
      <c r="O275" s="122"/>
      <c r="P275" s="134"/>
      <c r="Q275" s="123">
        <f t="shared" si="54"/>
        <v>0</v>
      </c>
      <c r="R275" s="121">
        <f t="shared" si="56"/>
        <v>0</v>
      </c>
      <c r="S275" s="122">
        <f t="shared" si="57"/>
        <v>0</v>
      </c>
      <c r="T275" s="122"/>
      <c r="U275" s="122"/>
      <c r="V275" s="123">
        <f t="shared" si="50"/>
        <v>0</v>
      </c>
      <c r="W275" s="107">
        <f t="shared" si="52"/>
        <v>0</v>
      </c>
      <c r="X275" s="265"/>
    </row>
    <row r="276" spans="1:24" ht="93" customHeight="1">
      <c r="A276" s="105">
        <v>2130122</v>
      </c>
      <c r="B276" s="106" t="s">
        <v>747</v>
      </c>
      <c r="C276" s="122">
        <v>10</v>
      </c>
      <c r="D276" s="122">
        <v>0</v>
      </c>
      <c r="E276" s="123">
        <f t="shared" si="55"/>
        <v>10</v>
      </c>
      <c r="F276" s="122"/>
      <c r="G276" s="134"/>
      <c r="H276" s="122"/>
      <c r="I276" s="134"/>
      <c r="J276" s="122">
        <v>-3</v>
      </c>
      <c r="K276" s="134" t="s">
        <v>748</v>
      </c>
      <c r="L276" s="122"/>
      <c r="M276" s="134"/>
      <c r="N276" s="123">
        <f t="shared" si="53"/>
        <v>-3</v>
      </c>
      <c r="O276" s="122"/>
      <c r="P276" s="134"/>
      <c r="Q276" s="123">
        <f t="shared" si="54"/>
        <v>-3</v>
      </c>
      <c r="R276" s="121">
        <f t="shared" si="56"/>
        <v>7</v>
      </c>
      <c r="S276" s="122">
        <f t="shared" si="57"/>
        <v>0</v>
      </c>
      <c r="T276" s="122"/>
      <c r="U276" s="122"/>
      <c r="V276" s="123">
        <f t="shared" si="50"/>
        <v>7</v>
      </c>
      <c r="W276" s="107">
        <f t="shared" si="52"/>
        <v>-3</v>
      </c>
      <c r="X276" s="265" t="s">
        <v>969</v>
      </c>
    </row>
    <row r="277" spans="1:24" ht="24" customHeight="1">
      <c r="A277" s="105">
        <v>2130124</v>
      </c>
      <c r="B277" s="106" t="s">
        <v>325</v>
      </c>
      <c r="C277" s="122">
        <v>0</v>
      </c>
      <c r="D277" s="122">
        <v>0</v>
      </c>
      <c r="E277" s="123">
        <f t="shared" si="55"/>
        <v>0</v>
      </c>
      <c r="F277" s="122"/>
      <c r="G277" s="134"/>
      <c r="H277" s="122"/>
      <c r="I277" s="134"/>
      <c r="J277" s="122"/>
      <c r="K277" s="134"/>
      <c r="L277" s="122"/>
      <c r="M277" s="134"/>
      <c r="N277" s="123">
        <f t="shared" si="53"/>
        <v>0</v>
      </c>
      <c r="O277" s="122"/>
      <c r="P277" s="134"/>
      <c r="Q277" s="123">
        <f t="shared" si="54"/>
        <v>0</v>
      </c>
      <c r="R277" s="121">
        <f t="shared" si="56"/>
        <v>0</v>
      </c>
      <c r="S277" s="122">
        <f t="shared" si="57"/>
        <v>0</v>
      </c>
      <c r="T277" s="122"/>
      <c r="U277" s="122"/>
      <c r="V277" s="123">
        <f t="shared" si="50"/>
        <v>0</v>
      </c>
      <c r="W277" s="107">
        <f t="shared" si="52"/>
        <v>0</v>
      </c>
      <c r="X277" s="265"/>
    </row>
    <row r="278" spans="1:24" ht="24" customHeight="1">
      <c r="A278" s="105">
        <v>2130126</v>
      </c>
      <c r="B278" s="106" t="s">
        <v>326</v>
      </c>
      <c r="C278" s="122">
        <v>0</v>
      </c>
      <c r="D278" s="122">
        <v>0</v>
      </c>
      <c r="E278" s="123">
        <f t="shared" si="55"/>
        <v>0</v>
      </c>
      <c r="F278" s="122"/>
      <c r="G278" s="134"/>
      <c r="H278" s="122"/>
      <c r="I278" s="134"/>
      <c r="J278" s="122"/>
      <c r="K278" s="134"/>
      <c r="L278" s="122"/>
      <c r="M278" s="134"/>
      <c r="N278" s="123">
        <f t="shared" si="53"/>
        <v>0</v>
      </c>
      <c r="O278" s="122"/>
      <c r="P278" s="134"/>
      <c r="Q278" s="123">
        <f t="shared" si="54"/>
        <v>0</v>
      </c>
      <c r="R278" s="121">
        <f t="shared" si="56"/>
        <v>0</v>
      </c>
      <c r="S278" s="122">
        <f t="shared" si="57"/>
        <v>0</v>
      </c>
      <c r="T278" s="122"/>
      <c r="U278" s="122"/>
      <c r="V278" s="123">
        <f t="shared" si="50"/>
        <v>0</v>
      </c>
      <c r="W278" s="107">
        <f t="shared" si="52"/>
        <v>0</v>
      </c>
      <c r="X278" s="265"/>
    </row>
    <row r="279" spans="1:24" ht="24" customHeight="1">
      <c r="A279" s="105">
        <v>2130135</v>
      </c>
      <c r="B279" s="106" t="s">
        <v>327</v>
      </c>
      <c r="C279" s="122">
        <v>0</v>
      </c>
      <c r="D279" s="122">
        <v>0</v>
      </c>
      <c r="E279" s="123">
        <f t="shared" si="55"/>
        <v>0</v>
      </c>
      <c r="F279" s="122"/>
      <c r="G279" s="134"/>
      <c r="H279" s="122"/>
      <c r="I279" s="134"/>
      <c r="J279" s="122"/>
      <c r="K279" s="134"/>
      <c r="L279" s="122"/>
      <c r="M279" s="134"/>
      <c r="N279" s="123">
        <f t="shared" si="53"/>
        <v>0</v>
      </c>
      <c r="O279" s="122"/>
      <c r="P279" s="134"/>
      <c r="Q279" s="123">
        <f t="shared" si="54"/>
        <v>0</v>
      </c>
      <c r="R279" s="121">
        <f t="shared" si="56"/>
        <v>0</v>
      </c>
      <c r="S279" s="122">
        <f t="shared" si="57"/>
        <v>0</v>
      </c>
      <c r="T279" s="122"/>
      <c r="U279" s="122"/>
      <c r="V279" s="123">
        <f t="shared" si="50"/>
        <v>0</v>
      </c>
      <c r="W279" s="107">
        <f t="shared" si="52"/>
        <v>0</v>
      </c>
      <c r="X279" s="265"/>
    </row>
    <row r="280" spans="1:24" ht="24" customHeight="1">
      <c r="A280" s="105">
        <v>2130148</v>
      </c>
      <c r="B280" s="106" t="s">
        <v>328</v>
      </c>
      <c r="C280" s="122">
        <v>0</v>
      </c>
      <c r="D280" s="122">
        <v>4425</v>
      </c>
      <c r="E280" s="123">
        <f t="shared" si="55"/>
        <v>4425</v>
      </c>
      <c r="F280" s="122"/>
      <c r="G280" s="134"/>
      <c r="H280" s="122"/>
      <c r="I280" s="134"/>
      <c r="J280" s="122"/>
      <c r="K280" s="134"/>
      <c r="L280" s="122"/>
      <c r="M280" s="134"/>
      <c r="N280" s="123">
        <f t="shared" si="53"/>
        <v>0</v>
      </c>
      <c r="O280" s="122">
        <v>432</v>
      </c>
      <c r="P280" s="134" t="s">
        <v>749</v>
      </c>
      <c r="Q280" s="123">
        <f t="shared" si="54"/>
        <v>432</v>
      </c>
      <c r="R280" s="121">
        <f t="shared" si="56"/>
        <v>0</v>
      </c>
      <c r="S280" s="122">
        <f t="shared" si="57"/>
        <v>4857</v>
      </c>
      <c r="T280" s="122"/>
      <c r="U280" s="122">
        <v>4425</v>
      </c>
      <c r="V280" s="123">
        <f t="shared" ref="V280:V311" si="58">SUM(R280:S280)</f>
        <v>4857</v>
      </c>
      <c r="W280" s="107">
        <f t="shared" si="52"/>
        <v>432</v>
      </c>
      <c r="X280" s="265" t="s">
        <v>970</v>
      </c>
    </row>
    <row r="281" spans="1:24" ht="172.95" customHeight="1">
      <c r="A281" s="105">
        <v>2130199</v>
      </c>
      <c r="B281" s="106" t="s">
        <v>329</v>
      </c>
      <c r="C281" s="122">
        <v>336</v>
      </c>
      <c r="D281" s="122">
        <v>7580</v>
      </c>
      <c r="E281" s="123">
        <f t="shared" si="55"/>
        <v>7916</v>
      </c>
      <c r="F281" s="122"/>
      <c r="G281" s="134"/>
      <c r="H281" s="122"/>
      <c r="I281" s="134"/>
      <c r="J281" s="122">
        <v>17</v>
      </c>
      <c r="K281" s="134" t="s">
        <v>750</v>
      </c>
      <c r="L281" s="122">
        <v>56</v>
      </c>
      <c r="M281" s="134" t="s">
        <v>751</v>
      </c>
      <c r="N281" s="123">
        <f t="shared" si="53"/>
        <v>73</v>
      </c>
      <c r="O281" s="122"/>
      <c r="P281" s="134"/>
      <c r="Q281" s="123">
        <f t="shared" si="54"/>
        <v>73</v>
      </c>
      <c r="R281" s="121">
        <f t="shared" si="56"/>
        <v>409</v>
      </c>
      <c r="S281" s="122">
        <f t="shared" si="57"/>
        <v>7580</v>
      </c>
      <c r="T281" s="122">
        <v>6730</v>
      </c>
      <c r="U281" s="122">
        <v>850</v>
      </c>
      <c r="V281" s="123">
        <f t="shared" si="58"/>
        <v>7989</v>
      </c>
      <c r="W281" s="107">
        <f t="shared" si="52"/>
        <v>73</v>
      </c>
      <c r="X281" s="265" t="s">
        <v>971</v>
      </c>
    </row>
    <row r="282" spans="1:24" ht="24" customHeight="1">
      <c r="A282" s="100" t="s">
        <v>752</v>
      </c>
      <c r="B282" s="101" t="s">
        <v>330</v>
      </c>
      <c r="C282" s="102">
        <f>SUM(C283:C294)</f>
        <v>1097</v>
      </c>
      <c r="D282" s="102">
        <f>SUM(D283:D294)</f>
        <v>505</v>
      </c>
      <c r="E282" s="103">
        <f t="shared" si="55"/>
        <v>1602</v>
      </c>
      <c r="F282" s="102">
        <f>SUM(F283:F294)</f>
        <v>-34</v>
      </c>
      <c r="G282" s="133"/>
      <c r="H282" s="102">
        <f>SUM(H283:H294)</f>
        <v>0</v>
      </c>
      <c r="I282" s="133"/>
      <c r="J282" s="102">
        <f>SUM(J283:J294)</f>
        <v>-1</v>
      </c>
      <c r="K282" s="133"/>
      <c r="L282" s="102">
        <f>SUM(L283:L294)</f>
        <v>286</v>
      </c>
      <c r="M282" s="133"/>
      <c r="N282" s="103">
        <f t="shared" si="53"/>
        <v>251</v>
      </c>
      <c r="O282" s="102">
        <f>SUM(O283:O294)</f>
        <v>0</v>
      </c>
      <c r="P282" s="133"/>
      <c r="Q282" s="103">
        <f t="shared" si="54"/>
        <v>251</v>
      </c>
      <c r="R282" s="102">
        <f>SUM(R283:R294)</f>
        <v>1348</v>
      </c>
      <c r="S282" s="102">
        <f>SUM(S283:S294)</f>
        <v>505</v>
      </c>
      <c r="T282" s="102">
        <f>SUM(T283:T294)</f>
        <v>364</v>
      </c>
      <c r="U282" s="102">
        <f>SUM(U283:U294)</f>
        <v>141</v>
      </c>
      <c r="V282" s="103">
        <f t="shared" si="58"/>
        <v>1853</v>
      </c>
      <c r="W282" s="104">
        <f t="shared" si="52"/>
        <v>251</v>
      </c>
      <c r="X282" s="264"/>
    </row>
    <row r="283" spans="1:24" ht="24" customHeight="1">
      <c r="A283" s="105">
        <v>2130201</v>
      </c>
      <c r="B283" s="106" t="s">
        <v>122</v>
      </c>
      <c r="C283" s="122">
        <v>346</v>
      </c>
      <c r="D283" s="122">
        <v>0</v>
      </c>
      <c r="E283" s="123">
        <f t="shared" si="55"/>
        <v>346</v>
      </c>
      <c r="F283" s="122">
        <v>-34</v>
      </c>
      <c r="G283" s="134" t="s">
        <v>645</v>
      </c>
      <c r="H283" s="122"/>
      <c r="I283" s="134"/>
      <c r="J283" s="122"/>
      <c r="K283" s="134"/>
      <c r="L283" s="122"/>
      <c r="M283" s="134"/>
      <c r="N283" s="123">
        <f t="shared" si="53"/>
        <v>-34</v>
      </c>
      <c r="O283" s="122"/>
      <c r="P283" s="134"/>
      <c r="Q283" s="123">
        <f t="shared" si="54"/>
        <v>-34</v>
      </c>
      <c r="R283" s="121">
        <f t="shared" ref="R283:R294" si="59">C283+N283</f>
        <v>312</v>
      </c>
      <c r="S283" s="122">
        <f t="shared" ref="S283:S294" si="60">D283+O283</f>
        <v>0</v>
      </c>
      <c r="T283" s="122"/>
      <c r="U283" s="122"/>
      <c r="V283" s="123">
        <f t="shared" si="58"/>
        <v>312</v>
      </c>
      <c r="W283" s="107">
        <f t="shared" si="52"/>
        <v>-34</v>
      </c>
      <c r="X283" s="265" t="s">
        <v>966</v>
      </c>
    </row>
    <row r="284" spans="1:24" ht="24" customHeight="1">
      <c r="A284" s="105">
        <v>2130204</v>
      </c>
      <c r="B284" s="106" t="s">
        <v>331</v>
      </c>
      <c r="C284" s="122"/>
      <c r="D284" s="122">
        <v>0</v>
      </c>
      <c r="E284" s="123">
        <f t="shared" si="55"/>
        <v>0</v>
      </c>
      <c r="F284" s="122"/>
      <c r="G284" s="134"/>
      <c r="H284" s="122"/>
      <c r="I284" s="134"/>
      <c r="J284" s="122"/>
      <c r="K284" s="134"/>
      <c r="L284" s="122"/>
      <c r="M284" s="134"/>
      <c r="N284" s="123">
        <f t="shared" si="53"/>
        <v>0</v>
      </c>
      <c r="O284" s="122"/>
      <c r="P284" s="134"/>
      <c r="Q284" s="123">
        <f t="shared" si="54"/>
        <v>0</v>
      </c>
      <c r="R284" s="121">
        <f t="shared" si="59"/>
        <v>0</v>
      </c>
      <c r="S284" s="122">
        <f t="shared" si="60"/>
        <v>0</v>
      </c>
      <c r="T284" s="122"/>
      <c r="U284" s="122"/>
      <c r="V284" s="123">
        <f t="shared" si="58"/>
        <v>0</v>
      </c>
      <c r="W284" s="107">
        <f t="shared" si="52"/>
        <v>0</v>
      </c>
      <c r="X284" s="265"/>
    </row>
    <row r="285" spans="1:24" ht="24" customHeight="1">
      <c r="A285" s="105">
        <v>2130205</v>
      </c>
      <c r="B285" s="106" t="s">
        <v>332</v>
      </c>
      <c r="C285" s="122">
        <v>140</v>
      </c>
      <c r="D285" s="122">
        <v>74</v>
      </c>
      <c r="E285" s="123">
        <f t="shared" si="55"/>
        <v>214</v>
      </c>
      <c r="F285" s="122"/>
      <c r="G285" s="134"/>
      <c r="H285" s="122"/>
      <c r="I285" s="134"/>
      <c r="J285" s="122"/>
      <c r="K285" s="134"/>
      <c r="L285" s="122"/>
      <c r="M285" s="134"/>
      <c r="N285" s="123">
        <f t="shared" si="53"/>
        <v>0</v>
      </c>
      <c r="O285" s="122"/>
      <c r="P285" s="134"/>
      <c r="Q285" s="123">
        <f t="shared" si="54"/>
        <v>0</v>
      </c>
      <c r="R285" s="121">
        <f t="shared" si="59"/>
        <v>140</v>
      </c>
      <c r="S285" s="122">
        <f t="shared" si="60"/>
        <v>74</v>
      </c>
      <c r="T285" s="122">
        <v>74</v>
      </c>
      <c r="U285" s="122"/>
      <c r="V285" s="123">
        <f t="shared" si="58"/>
        <v>214</v>
      </c>
      <c r="W285" s="107">
        <f t="shared" si="52"/>
        <v>0</v>
      </c>
      <c r="X285" s="265"/>
    </row>
    <row r="286" spans="1:24" ht="24" customHeight="1">
      <c r="A286" s="105">
        <v>2130207</v>
      </c>
      <c r="B286" s="106" t="s">
        <v>333</v>
      </c>
      <c r="C286" s="122">
        <v>0</v>
      </c>
      <c r="D286" s="122">
        <v>0</v>
      </c>
      <c r="E286" s="123">
        <f t="shared" si="55"/>
        <v>0</v>
      </c>
      <c r="F286" s="122"/>
      <c r="G286" s="134"/>
      <c r="H286" s="122"/>
      <c r="I286" s="134"/>
      <c r="J286" s="122"/>
      <c r="K286" s="134"/>
      <c r="L286" s="122"/>
      <c r="M286" s="134"/>
      <c r="N286" s="123">
        <f t="shared" si="53"/>
        <v>0</v>
      </c>
      <c r="O286" s="122"/>
      <c r="P286" s="134"/>
      <c r="Q286" s="123">
        <f t="shared" si="54"/>
        <v>0</v>
      </c>
      <c r="R286" s="121">
        <f t="shared" si="59"/>
        <v>0</v>
      </c>
      <c r="S286" s="122">
        <f t="shared" si="60"/>
        <v>0</v>
      </c>
      <c r="T286" s="122"/>
      <c r="U286" s="122"/>
      <c r="V286" s="123">
        <f t="shared" si="58"/>
        <v>0</v>
      </c>
      <c r="W286" s="107">
        <f t="shared" si="52"/>
        <v>0</v>
      </c>
      <c r="X286" s="265"/>
    </row>
    <row r="287" spans="1:24" ht="24" customHeight="1">
      <c r="A287" s="105">
        <v>2130209</v>
      </c>
      <c r="B287" s="106" t="s">
        <v>334</v>
      </c>
      <c r="C287" s="122">
        <v>0</v>
      </c>
      <c r="D287" s="122">
        <v>287</v>
      </c>
      <c r="E287" s="123">
        <f t="shared" si="55"/>
        <v>287</v>
      </c>
      <c r="F287" s="122"/>
      <c r="G287" s="134"/>
      <c r="H287" s="122"/>
      <c r="I287" s="134"/>
      <c r="J287" s="122"/>
      <c r="K287" s="134"/>
      <c r="L287" s="122"/>
      <c r="M287" s="134"/>
      <c r="N287" s="123">
        <f t="shared" si="53"/>
        <v>0</v>
      </c>
      <c r="O287" s="122"/>
      <c r="P287" s="134"/>
      <c r="Q287" s="123">
        <f t="shared" si="54"/>
        <v>0</v>
      </c>
      <c r="R287" s="121">
        <f t="shared" si="59"/>
        <v>0</v>
      </c>
      <c r="S287" s="122">
        <f t="shared" si="60"/>
        <v>287</v>
      </c>
      <c r="T287" s="122">
        <v>276</v>
      </c>
      <c r="U287" s="122">
        <v>11</v>
      </c>
      <c r="V287" s="123">
        <f t="shared" si="58"/>
        <v>287</v>
      </c>
      <c r="W287" s="107">
        <f t="shared" si="52"/>
        <v>0</v>
      </c>
      <c r="X287" s="265"/>
    </row>
    <row r="288" spans="1:24" ht="24" customHeight="1">
      <c r="A288" s="105">
        <v>2130210</v>
      </c>
      <c r="B288" s="106" t="s">
        <v>335</v>
      </c>
      <c r="C288" s="122">
        <v>0</v>
      </c>
      <c r="D288" s="122">
        <v>0</v>
      </c>
      <c r="E288" s="123">
        <f t="shared" si="55"/>
        <v>0</v>
      </c>
      <c r="F288" s="122"/>
      <c r="G288" s="134"/>
      <c r="H288" s="122"/>
      <c r="I288" s="134"/>
      <c r="J288" s="122"/>
      <c r="K288" s="134"/>
      <c r="L288" s="122"/>
      <c r="M288" s="134"/>
      <c r="N288" s="123">
        <f t="shared" si="53"/>
        <v>0</v>
      </c>
      <c r="O288" s="122"/>
      <c r="P288" s="134"/>
      <c r="Q288" s="123">
        <f t="shared" si="54"/>
        <v>0</v>
      </c>
      <c r="R288" s="121">
        <f t="shared" si="59"/>
        <v>0</v>
      </c>
      <c r="S288" s="122">
        <f t="shared" si="60"/>
        <v>0</v>
      </c>
      <c r="T288" s="122"/>
      <c r="U288" s="122"/>
      <c r="V288" s="123">
        <f t="shared" si="58"/>
        <v>0</v>
      </c>
      <c r="W288" s="107">
        <f t="shared" si="52"/>
        <v>0</v>
      </c>
      <c r="X288" s="265"/>
    </row>
    <row r="289" spans="1:24" ht="24" customHeight="1">
      <c r="A289" s="105">
        <v>2130211</v>
      </c>
      <c r="B289" s="106" t="s">
        <v>336</v>
      </c>
      <c r="C289" s="122">
        <v>0</v>
      </c>
      <c r="D289" s="122">
        <v>0</v>
      </c>
      <c r="E289" s="123">
        <f t="shared" si="55"/>
        <v>0</v>
      </c>
      <c r="F289" s="122"/>
      <c r="G289" s="134"/>
      <c r="H289" s="122"/>
      <c r="I289" s="134"/>
      <c r="J289" s="122"/>
      <c r="K289" s="134"/>
      <c r="L289" s="122"/>
      <c r="M289" s="134"/>
      <c r="N289" s="123">
        <f t="shared" si="53"/>
        <v>0</v>
      </c>
      <c r="O289" s="122"/>
      <c r="P289" s="134"/>
      <c r="Q289" s="123">
        <f t="shared" si="54"/>
        <v>0</v>
      </c>
      <c r="R289" s="121">
        <f t="shared" si="59"/>
        <v>0</v>
      </c>
      <c r="S289" s="122">
        <f t="shared" si="60"/>
        <v>0</v>
      </c>
      <c r="T289" s="122"/>
      <c r="U289" s="122"/>
      <c r="V289" s="123">
        <f t="shared" si="58"/>
        <v>0</v>
      </c>
      <c r="W289" s="107">
        <f t="shared" si="52"/>
        <v>0</v>
      </c>
      <c r="X289" s="265"/>
    </row>
    <row r="290" spans="1:24" ht="24" customHeight="1">
      <c r="A290" s="105">
        <v>2130213</v>
      </c>
      <c r="B290" s="106" t="s">
        <v>337</v>
      </c>
      <c r="C290" s="122"/>
      <c r="D290" s="122">
        <v>0</v>
      </c>
      <c r="E290" s="123">
        <f t="shared" si="55"/>
        <v>0</v>
      </c>
      <c r="F290" s="122"/>
      <c r="G290" s="134"/>
      <c r="H290" s="122"/>
      <c r="I290" s="134"/>
      <c r="J290" s="122"/>
      <c r="K290" s="134"/>
      <c r="L290" s="122"/>
      <c r="M290" s="134"/>
      <c r="N290" s="123">
        <f t="shared" si="53"/>
        <v>0</v>
      </c>
      <c r="O290" s="122"/>
      <c r="P290" s="134"/>
      <c r="Q290" s="123">
        <f t="shared" si="54"/>
        <v>0</v>
      </c>
      <c r="R290" s="121">
        <f t="shared" si="59"/>
        <v>0</v>
      </c>
      <c r="S290" s="122">
        <f t="shared" si="60"/>
        <v>0</v>
      </c>
      <c r="T290" s="122"/>
      <c r="U290" s="122"/>
      <c r="V290" s="123">
        <f t="shared" si="58"/>
        <v>0</v>
      </c>
      <c r="W290" s="107">
        <f t="shared" si="52"/>
        <v>0</v>
      </c>
      <c r="X290" s="265"/>
    </row>
    <row r="291" spans="1:24" ht="120" customHeight="1">
      <c r="A291" s="105">
        <v>2130234</v>
      </c>
      <c r="B291" s="106" t="s">
        <v>753</v>
      </c>
      <c r="C291" s="122">
        <v>346</v>
      </c>
      <c r="D291" s="122">
        <v>0</v>
      </c>
      <c r="E291" s="123">
        <f t="shared" si="55"/>
        <v>346</v>
      </c>
      <c r="F291" s="122"/>
      <c r="G291" s="134"/>
      <c r="H291" s="122"/>
      <c r="I291" s="134"/>
      <c r="J291" s="122"/>
      <c r="K291" s="134"/>
      <c r="L291" s="122">
        <v>269</v>
      </c>
      <c r="M291" s="134" t="s">
        <v>754</v>
      </c>
      <c r="N291" s="123">
        <f t="shared" si="53"/>
        <v>269</v>
      </c>
      <c r="O291" s="122"/>
      <c r="P291" s="134"/>
      <c r="Q291" s="123">
        <f t="shared" si="54"/>
        <v>269</v>
      </c>
      <c r="R291" s="121">
        <f t="shared" si="59"/>
        <v>615</v>
      </c>
      <c r="S291" s="122">
        <f t="shared" si="60"/>
        <v>0</v>
      </c>
      <c r="T291" s="122"/>
      <c r="U291" s="122"/>
      <c r="V291" s="123">
        <f t="shared" si="58"/>
        <v>615</v>
      </c>
      <c r="W291" s="107">
        <f t="shared" si="52"/>
        <v>269</v>
      </c>
      <c r="X291" s="265" t="s">
        <v>972</v>
      </c>
    </row>
    <row r="292" spans="1:24" ht="57.6" customHeight="1">
      <c r="A292" s="105">
        <v>2130235</v>
      </c>
      <c r="B292" s="106" t="s">
        <v>338</v>
      </c>
      <c r="C292" s="122">
        <v>255</v>
      </c>
      <c r="D292" s="122">
        <v>30</v>
      </c>
      <c r="E292" s="123">
        <f t="shared" si="55"/>
        <v>285</v>
      </c>
      <c r="F292" s="122"/>
      <c r="G292" s="134"/>
      <c r="H292" s="122"/>
      <c r="I292" s="134"/>
      <c r="J292" s="122">
        <v>-1</v>
      </c>
      <c r="K292" s="134" t="s">
        <v>755</v>
      </c>
      <c r="L292" s="122">
        <v>17</v>
      </c>
      <c r="M292" s="134" t="s">
        <v>756</v>
      </c>
      <c r="N292" s="123">
        <f t="shared" si="53"/>
        <v>16</v>
      </c>
      <c r="O292" s="122"/>
      <c r="P292" s="134"/>
      <c r="Q292" s="123">
        <f t="shared" si="54"/>
        <v>16</v>
      </c>
      <c r="R292" s="121">
        <f t="shared" si="59"/>
        <v>271</v>
      </c>
      <c r="S292" s="122">
        <f t="shared" si="60"/>
        <v>30</v>
      </c>
      <c r="T292" s="122"/>
      <c r="U292" s="122">
        <v>30</v>
      </c>
      <c r="V292" s="123">
        <f t="shared" si="58"/>
        <v>301</v>
      </c>
      <c r="W292" s="107">
        <f t="shared" si="52"/>
        <v>16</v>
      </c>
      <c r="X292" s="265" t="s">
        <v>973</v>
      </c>
    </row>
    <row r="293" spans="1:24" ht="24" customHeight="1">
      <c r="A293" s="105">
        <v>2130237</v>
      </c>
      <c r="B293" s="106" t="s">
        <v>339</v>
      </c>
      <c r="C293" s="122">
        <v>0</v>
      </c>
      <c r="D293" s="122">
        <v>0</v>
      </c>
      <c r="E293" s="123">
        <f t="shared" si="55"/>
        <v>0</v>
      </c>
      <c r="F293" s="122"/>
      <c r="G293" s="134"/>
      <c r="H293" s="122"/>
      <c r="I293" s="134"/>
      <c r="J293" s="122"/>
      <c r="K293" s="134"/>
      <c r="L293" s="122"/>
      <c r="M293" s="134"/>
      <c r="N293" s="123">
        <f t="shared" si="53"/>
        <v>0</v>
      </c>
      <c r="O293" s="122"/>
      <c r="P293" s="134"/>
      <c r="Q293" s="123">
        <f t="shared" si="54"/>
        <v>0</v>
      </c>
      <c r="R293" s="121">
        <f t="shared" si="59"/>
        <v>0</v>
      </c>
      <c r="S293" s="122">
        <f t="shared" si="60"/>
        <v>0</v>
      </c>
      <c r="T293" s="122"/>
      <c r="U293" s="122"/>
      <c r="V293" s="123">
        <f t="shared" si="58"/>
        <v>0</v>
      </c>
      <c r="W293" s="107">
        <f t="shared" si="52"/>
        <v>0</v>
      </c>
      <c r="X293" s="265"/>
    </row>
    <row r="294" spans="1:24" ht="39" customHeight="1">
      <c r="A294" s="105">
        <v>2130299</v>
      </c>
      <c r="B294" s="106" t="s">
        <v>340</v>
      </c>
      <c r="C294" s="122">
        <v>10</v>
      </c>
      <c r="D294" s="122">
        <v>114</v>
      </c>
      <c r="E294" s="123">
        <f t="shared" si="55"/>
        <v>124</v>
      </c>
      <c r="F294" s="122"/>
      <c r="G294" s="134"/>
      <c r="H294" s="122"/>
      <c r="I294" s="134"/>
      <c r="J294" s="122"/>
      <c r="K294" s="134"/>
      <c r="L294" s="122"/>
      <c r="M294" s="134"/>
      <c r="N294" s="123">
        <f t="shared" si="53"/>
        <v>0</v>
      </c>
      <c r="O294" s="122"/>
      <c r="P294" s="134"/>
      <c r="Q294" s="123">
        <f t="shared" si="54"/>
        <v>0</v>
      </c>
      <c r="R294" s="121">
        <f t="shared" si="59"/>
        <v>10</v>
      </c>
      <c r="S294" s="122">
        <f t="shared" si="60"/>
        <v>114</v>
      </c>
      <c r="T294" s="122">
        <v>14</v>
      </c>
      <c r="U294" s="122">
        <v>100</v>
      </c>
      <c r="V294" s="123">
        <f t="shared" si="58"/>
        <v>124</v>
      </c>
      <c r="W294" s="107">
        <f t="shared" si="52"/>
        <v>0</v>
      </c>
      <c r="X294" s="265"/>
    </row>
    <row r="295" spans="1:24" ht="24" customHeight="1">
      <c r="A295" s="100" t="s">
        <v>757</v>
      </c>
      <c r="B295" s="101" t="s">
        <v>341</v>
      </c>
      <c r="C295" s="102">
        <f>SUM(C296:C306)</f>
        <v>1347</v>
      </c>
      <c r="D295" s="102">
        <f>SUM(D296:D306)</f>
        <v>170</v>
      </c>
      <c r="E295" s="103">
        <f t="shared" si="55"/>
        <v>1517</v>
      </c>
      <c r="F295" s="102">
        <f>SUM(F296:F306)</f>
        <v>-2</v>
      </c>
      <c r="G295" s="133"/>
      <c r="H295" s="102">
        <f>SUM(H296:H306)</f>
        <v>0</v>
      </c>
      <c r="I295" s="133"/>
      <c r="J295" s="102">
        <f>SUM(J296:J306)</f>
        <v>323.94</v>
      </c>
      <c r="K295" s="133"/>
      <c r="L295" s="102">
        <f>SUM(L296:L306)</f>
        <v>347</v>
      </c>
      <c r="M295" s="133"/>
      <c r="N295" s="103">
        <f t="shared" si="53"/>
        <v>668.94</v>
      </c>
      <c r="O295" s="102">
        <f>SUM(O296:O306)</f>
        <v>0</v>
      </c>
      <c r="P295" s="133"/>
      <c r="Q295" s="103">
        <f t="shared" si="54"/>
        <v>668.94</v>
      </c>
      <c r="R295" s="102">
        <f>SUM(R296:R306)</f>
        <v>2015.94</v>
      </c>
      <c r="S295" s="102">
        <f>SUM(S296:S306)</f>
        <v>170</v>
      </c>
      <c r="T295" s="102">
        <f>SUM(T296:T306)</f>
        <v>0</v>
      </c>
      <c r="U295" s="102">
        <f>SUM(U296:U306)</f>
        <v>170</v>
      </c>
      <c r="V295" s="103">
        <f t="shared" si="58"/>
        <v>2185.94</v>
      </c>
      <c r="W295" s="104">
        <f t="shared" si="52"/>
        <v>668.94</v>
      </c>
      <c r="X295" s="264"/>
    </row>
    <row r="296" spans="1:24" ht="24" customHeight="1">
      <c r="A296" s="105">
        <v>2130301</v>
      </c>
      <c r="B296" s="106" t="s">
        <v>122</v>
      </c>
      <c r="C296" s="122">
        <v>77</v>
      </c>
      <c r="D296" s="122">
        <v>0</v>
      </c>
      <c r="E296" s="123">
        <f t="shared" si="55"/>
        <v>77</v>
      </c>
      <c r="F296" s="122">
        <v>-2</v>
      </c>
      <c r="G296" s="134" t="s">
        <v>645</v>
      </c>
      <c r="H296" s="122"/>
      <c r="I296" s="134"/>
      <c r="J296" s="122"/>
      <c r="K296" s="134"/>
      <c r="L296" s="122"/>
      <c r="M296" s="134"/>
      <c r="N296" s="123">
        <f t="shared" si="53"/>
        <v>-2</v>
      </c>
      <c r="O296" s="122"/>
      <c r="P296" s="134"/>
      <c r="Q296" s="123">
        <f t="shared" si="54"/>
        <v>-2</v>
      </c>
      <c r="R296" s="121">
        <f t="shared" ref="R296:R306" si="61">C296+N296</f>
        <v>75</v>
      </c>
      <c r="S296" s="122">
        <f t="shared" ref="S296:S306" si="62">D296+O296</f>
        <v>0</v>
      </c>
      <c r="T296" s="122"/>
      <c r="U296" s="122"/>
      <c r="V296" s="123">
        <f t="shared" si="58"/>
        <v>75</v>
      </c>
      <c r="W296" s="107">
        <f t="shared" si="52"/>
        <v>-2</v>
      </c>
      <c r="X296" s="265" t="s">
        <v>966</v>
      </c>
    </row>
    <row r="297" spans="1:24" ht="72.599999999999994" customHeight="1">
      <c r="A297" s="105">
        <v>2130304</v>
      </c>
      <c r="B297" s="106" t="s">
        <v>342</v>
      </c>
      <c r="C297" s="122">
        <v>13</v>
      </c>
      <c r="D297" s="122">
        <v>0</v>
      </c>
      <c r="E297" s="123">
        <f t="shared" si="55"/>
        <v>13</v>
      </c>
      <c r="F297" s="122"/>
      <c r="G297" s="134"/>
      <c r="H297" s="122"/>
      <c r="I297" s="134"/>
      <c r="J297" s="122">
        <v>10</v>
      </c>
      <c r="K297" s="134" t="s">
        <v>758</v>
      </c>
      <c r="L297" s="122"/>
      <c r="M297" s="134"/>
      <c r="N297" s="123">
        <f t="shared" si="53"/>
        <v>10</v>
      </c>
      <c r="O297" s="122"/>
      <c r="P297" s="134"/>
      <c r="Q297" s="123">
        <f t="shared" si="54"/>
        <v>10</v>
      </c>
      <c r="R297" s="121">
        <f t="shared" si="61"/>
        <v>23</v>
      </c>
      <c r="S297" s="122">
        <f t="shared" si="62"/>
        <v>0</v>
      </c>
      <c r="T297" s="122"/>
      <c r="U297" s="122"/>
      <c r="V297" s="123">
        <f t="shared" si="58"/>
        <v>23</v>
      </c>
      <c r="W297" s="107">
        <f t="shared" si="52"/>
        <v>10</v>
      </c>
      <c r="X297" s="265" t="s">
        <v>974</v>
      </c>
    </row>
    <row r="298" spans="1:24" ht="97.95" customHeight="1">
      <c r="A298" s="105">
        <v>2130305</v>
      </c>
      <c r="B298" s="106" t="s">
        <v>343</v>
      </c>
      <c r="C298" s="122">
        <v>500</v>
      </c>
      <c r="D298" s="122">
        <v>0</v>
      </c>
      <c r="E298" s="123">
        <f t="shared" si="55"/>
        <v>500</v>
      </c>
      <c r="F298" s="122"/>
      <c r="G298" s="134"/>
      <c r="H298" s="122"/>
      <c r="I298" s="134"/>
      <c r="J298" s="122"/>
      <c r="K298" s="134"/>
      <c r="L298" s="122">
        <v>95</v>
      </c>
      <c r="M298" s="134" t="s">
        <v>759</v>
      </c>
      <c r="N298" s="123">
        <f t="shared" si="53"/>
        <v>95</v>
      </c>
      <c r="O298" s="122"/>
      <c r="P298" s="134"/>
      <c r="Q298" s="123">
        <f t="shared" si="54"/>
        <v>95</v>
      </c>
      <c r="R298" s="121">
        <f t="shared" si="61"/>
        <v>595</v>
      </c>
      <c r="S298" s="122">
        <f t="shared" si="62"/>
        <v>0</v>
      </c>
      <c r="T298" s="122"/>
      <c r="U298" s="122"/>
      <c r="V298" s="123">
        <f t="shared" si="58"/>
        <v>595</v>
      </c>
      <c r="W298" s="107">
        <f t="shared" si="52"/>
        <v>95</v>
      </c>
      <c r="X298" s="265" t="s">
        <v>975</v>
      </c>
    </row>
    <row r="299" spans="1:24" ht="48" customHeight="1">
      <c r="A299" s="105">
        <v>2130306</v>
      </c>
      <c r="B299" s="106" t="s">
        <v>344</v>
      </c>
      <c r="C299" s="122">
        <v>180</v>
      </c>
      <c r="D299" s="122">
        <v>34</v>
      </c>
      <c r="E299" s="123">
        <f t="shared" si="55"/>
        <v>214</v>
      </c>
      <c r="F299" s="122"/>
      <c r="G299" s="134"/>
      <c r="H299" s="122"/>
      <c r="I299" s="134"/>
      <c r="J299" s="122">
        <v>-1</v>
      </c>
      <c r="K299" s="134" t="s">
        <v>760</v>
      </c>
      <c r="L299" s="122">
        <v>50</v>
      </c>
      <c r="M299" s="134" t="s">
        <v>761</v>
      </c>
      <c r="N299" s="123">
        <f t="shared" si="53"/>
        <v>49</v>
      </c>
      <c r="O299" s="122"/>
      <c r="P299" s="134"/>
      <c r="Q299" s="123">
        <f t="shared" si="54"/>
        <v>49</v>
      </c>
      <c r="R299" s="121">
        <f t="shared" si="61"/>
        <v>229</v>
      </c>
      <c r="S299" s="122">
        <f t="shared" si="62"/>
        <v>34</v>
      </c>
      <c r="T299" s="122"/>
      <c r="U299" s="122">
        <v>34</v>
      </c>
      <c r="V299" s="123">
        <f t="shared" si="58"/>
        <v>263</v>
      </c>
      <c r="W299" s="107">
        <f t="shared" si="52"/>
        <v>49</v>
      </c>
      <c r="X299" s="265" t="s">
        <v>976</v>
      </c>
    </row>
    <row r="300" spans="1:24" ht="51" customHeight="1">
      <c r="A300" s="105">
        <v>2130310</v>
      </c>
      <c r="B300" s="106" t="s">
        <v>345</v>
      </c>
      <c r="C300" s="122">
        <v>25</v>
      </c>
      <c r="D300" s="122">
        <v>0</v>
      </c>
      <c r="E300" s="123">
        <f t="shared" si="55"/>
        <v>25</v>
      </c>
      <c r="F300" s="122"/>
      <c r="G300" s="134"/>
      <c r="H300" s="122"/>
      <c r="I300" s="134"/>
      <c r="J300" s="122">
        <v>1</v>
      </c>
      <c r="K300" s="134" t="s">
        <v>762</v>
      </c>
      <c r="L300" s="122"/>
      <c r="M300" s="134"/>
      <c r="N300" s="123">
        <f t="shared" si="53"/>
        <v>1</v>
      </c>
      <c r="O300" s="122"/>
      <c r="P300" s="134"/>
      <c r="Q300" s="123">
        <f t="shared" si="54"/>
        <v>1</v>
      </c>
      <c r="R300" s="121">
        <f t="shared" si="61"/>
        <v>26</v>
      </c>
      <c r="S300" s="122">
        <f t="shared" si="62"/>
        <v>0</v>
      </c>
      <c r="T300" s="122"/>
      <c r="U300" s="122"/>
      <c r="V300" s="123">
        <f t="shared" si="58"/>
        <v>26</v>
      </c>
      <c r="W300" s="107">
        <f t="shared" si="52"/>
        <v>1</v>
      </c>
      <c r="X300" s="265" t="s">
        <v>977</v>
      </c>
    </row>
    <row r="301" spans="1:24" ht="71.400000000000006" customHeight="1">
      <c r="A301" s="105">
        <v>2130311</v>
      </c>
      <c r="B301" s="106" t="s">
        <v>346</v>
      </c>
      <c r="C301" s="122">
        <v>111</v>
      </c>
      <c r="D301" s="122">
        <v>0</v>
      </c>
      <c r="E301" s="123">
        <f t="shared" ref="E301:E332" si="63">SUM(C301:D301)</f>
        <v>111</v>
      </c>
      <c r="F301" s="122"/>
      <c r="G301" s="134"/>
      <c r="H301" s="122"/>
      <c r="I301" s="134"/>
      <c r="J301" s="122">
        <v>5</v>
      </c>
      <c r="K301" s="134" t="s">
        <v>763</v>
      </c>
      <c r="L301" s="122">
        <v>6</v>
      </c>
      <c r="M301" s="134" t="s">
        <v>764</v>
      </c>
      <c r="N301" s="123">
        <f t="shared" si="53"/>
        <v>11</v>
      </c>
      <c r="O301" s="122"/>
      <c r="P301" s="134"/>
      <c r="Q301" s="123">
        <f t="shared" si="54"/>
        <v>11</v>
      </c>
      <c r="R301" s="121">
        <f t="shared" si="61"/>
        <v>122</v>
      </c>
      <c r="S301" s="122">
        <f t="shared" si="62"/>
        <v>0</v>
      </c>
      <c r="T301" s="122"/>
      <c r="U301" s="122"/>
      <c r="V301" s="123">
        <f t="shared" si="58"/>
        <v>122</v>
      </c>
      <c r="W301" s="107">
        <f t="shared" si="52"/>
        <v>11</v>
      </c>
      <c r="X301" s="265" t="s">
        <v>978</v>
      </c>
    </row>
    <row r="302" spans="1:24" ht="24" customHeight="1">
      <c r="A302" s="105">
        <v>2130312</v>
      </c>
      <c r="B302" s="106" t="s">
        <v>347</v>
      </c>
      <c r="C302" s="122">
        <v>30</v>
      </c>
      <c r="D302" s="122">
        <v>0</v>
      </c>
      <c r="E302" s="123">
        <f t="shared" si="63"/>
        <v>30</v>
      </c>
      <c r="F302" s="122"/>
      <c r="G302" s="134"/>
      <c r="H302" s="122"/>
      <c r="I302" s="134"/>
      <c r="J302" s="122"/>
      <c r="K302" s="134"/>
      <c r="L302" s="122"/>
      <c r="M302" s="134"/>
      <c r="N302" s="123">
        <f t="shared" si="53"/>
        <v>0</v>
      </c>
      <c r="O302" s="122"/>
      <c r="P302" s="134"/>
      <c r="Q302" s="123">
        <f t="shared" si="54"/>
        <v>0</v>
      </c>
      <c r="R302" s="121">
        <f t="shared" si="61"/>
        <v>30</v>
      </c>
      <c r="S302" s="122">
        <f t="shared" si="62"/>
        <v>0</v>
      </c>
      <c r="T302" s="122"/>
      <c r="U302" s="122"/>
      <c r="V302" s="123">
        <f t="shared" si="58"/>
        <v>30</v>
      </c>
      <c r="W302" s="107">
        <f t="shared" si="52"/>
        <v>0</v>
      </c>
      <c r="X302" s="265"/>
    </row>
    <row r="303" spans="1:24" ht="24" customHeight="1">
      <c r="A303" s="105">
        <v>2130314</v>
      </c>
      <c r="B303" s="106" t="s">
        <v>348</v>
      </c>
      <c r="C303" s="122">
        <v>3</v>
      </c>
      <c r="D303" s="122">
        <v>1</v>
      </c>
      <c r="E303" s="123">
        <f t="shared" si="63"/>
        <v>4</v>
      </c>
      <c r="F303" s="122"/>
      <c r="G303" s="134"/>
      <c r="H303" s="122"/>
      <c r="I303" s="134"/>
      <c r="J303" s="122"/>
      <c r="K303" s="134"/>
      <c r="L303" s="122"/>
      <c r="M303" s="134"/>
      <c r="N303" s="123">
        <f t="shared" si="53"/>
        <v>0</v>
      </c>
      <c r="O303" s="122"/>
      <c r="P303" s="134"/>
      <c r="Q303" s="123">
        <f t="shared" si="54"/>
        <v>0</v>
      </c>
      <c r="R303" s="121">
        <f t="shared" si="61"/>
        <v>3</v>
      </c>
      <c r="S303" s="122">
        <f t="shared" si="62"/>
        <v>1</v>
      </c>
      <c r="T303" s="122"/>
      <c r="U303" s="122">
        <v>1</v>
      </c>
      <c r="V303" s="123">
        <f t="shared" si="58"/>
        <v>4</v>
      </c>
      <c r="W303" s="107">
        <f t="shared" si="52"/>
        <v>0</v>
      </c>
      <c r="X303" s="265"/>
    </row>
    <row r="304" spans="1:24" ht="61.5" customHeight="1">
      <c r="A304" s="105">
        <v>2130315</v>
      </c>
      <c r="B304" s="106" t="s">
        <v>349</v>
      </c>
      <c r="C304" s="122">
        <v>300</v>
      </c>
      <c r="D304" s="122">
        <v>0</v>
      </c>
      <c r="E304" s="123">
        <f t="shared" si="63"/>
        <v>300</v>
      </c>
      <c r="F304" s="122"/>
      <c r="G304" s="134"/>
      <c r="H304" s="122"/>
      <c r="I304" s="134"/>
      <c r="J304" s="122">
        <v>240</v>
      </c>
      <c r="K304" s="134" t="s">
        <v>861</v>
      </c>
      <c r="L304" s="122">
        <v>85</v>
      </c>
      <c r="M304" s="134" t="s">
        <v>765</v>
      </c>
      <c r="N304" s="123">
        <f t="shared" si="53"/>
        <v>325</v>
      </c>
      <c r="O304" s="122"/>
      <c r="P304" s="134"/>
      <c r="Q304" s="123">
        <f t="shared" si="54"/>
        <v>325</v>
      </c>
      <c r="R304" s="121">
        <f t="shared" si="61"/>
        <v>625</v>
      </c>
      <c r="S304" s="122">
        <f t="shared" si="62"/>
        <v>0</v>
      </c>
      <c r="T304" s="122"/>
      <c r="U304" s="122"/>
      <c r="V304" s="123">
        <f t="shared" si="58"/>
        <v>625</v>
      </c>
      <c r="W304" s="107">
        <f t="shared" si="52"/>
        <v>325</v>
      </c>
      <c r="X304" s="265" t="s">
        <v>979</v>
      </c>
    </row>
    <row r="305" spans="1:24" ht="24" customHeight="1">
      <c r="A305" s="105">
        <v>2130316</v>
      </c>
      <c r="B305" s="106" t="s">
        <v>350</v>
      </c>
      <c r="C305" s="122">
        <v>0</v>
      </c>
      <c r="D305" s="122">
        <v>0</v>
      </c>
      <c r="E305" s="123">
        <f t="shared" si="63"/>
        <v>0</v>
      </c>
      <c r="F305" s="122"/>
      <c r="G305" s="134"/>
      <c r="H305" s="122"/>
      <c r="I305" s="134"/>
      <c r="J305" s="122"/>
      <c r="K305" s="134"/>
      <c r="L305" s="122"/>
      <c r="M305" s="134"/>
      <c r="N305" s="123">
        <f t="shared" si="53"/>
        <v>0</v>
      </c>
      <c r="O305" s="122"/>
      <c r="P305" s="134"/>
      <c r="Q305" s="123">
        <f t="shared" si="54"/>
        <v>0</v>
      </c>
      <c r="R305" s="121">
        <f t="shared" si="61"/>
        <v>0</v>
      </c>
      <c r="S305" s="122">
        <f t="shared" si="62"/>
        <v>0</v>
      </c>
      <c r="T305" s="122"/>
      <c r="U305" s="122"/>
      <c r="V305" s="123">
        <f t="shared" si="58"/>
        <v>0</v>
      </c>
      <c r="W305" s="107">
        <f t="shared" si="52"/>
        <v>0</v>
      </c>
      <c r="X305" s="265"/>
    </row>
    <row r="306" spans="1:24" ht="141.6" customHeight="1">
      <c r="A306" s="105">
        <v>2130399</v>
      </c>
      <c r="B306" s="106" t="s">
        <v>351</v>
      </c>
      <c r="C306" s="122">
        <v>108</v>
      </c>
      <c r="D306" s="122">
        <v>135</v>
      </c>
      <c r="E306" s="123">
        <f t="shared" si="63"/>
        <v>243</v>
      </c>
      <c r="F306" s="122"/>
      <c r="G306" s="134"/>
      <c r="H306" s="122"/>
      <c r="I306" s="134"/>
      <c r="J306" s="122">
        <v>68.94</v>
      </c>
      <c r="K306" s="134" t="s">
        <v>766</v>
      </c>
      <c r="L306" s="122">
        <v>111</v>
      </c>
      <c r="M306" s="134" t="s">
        <v>767</v>
      </c>
      <c r="N306" s="123">
        <f t="shared" si="53"/>
        <v>179.94</v>
      </c>
      <c r="O306" s="122"/>
      <c r="P306" s="134"/>
      <c r="Q306" s="123">
        <f t="shared" si="54"/>
        <v>179.94</v>
      </c>
      <c r="R306" s="121">
        <f t="shared" si="61"/>
        <v>287.94</v>
      </c>
      <c r="S306" s="122">
        <f t="shared" si="62"/>
        <v>135</v>
      </c>
      <c r="T306" s="122"/>
      <c r="U306" s="122">
        <v>135</v>
      </c>
      <c r="V306" s="123">
        <f t="shared" si="58"/>
        <v>422.94</v>
      </c>
      <c r="W306" s="107">
        <f t="shared" si="52"/>
        <v>179.94</v>
      </c>
      <c r="X306" s="265" t="s">
        <v>980</v>
      </c>
    </row>
    <row r="307" spans="1:24" ht="24" customHeight="1">
      <c r="A307" s="100" t="s">
        <v>768</v>
      </c>
      <c r="B307" s="101" t="s">
        <v>352</v>
      </c>
      <c r="C307" s="102">
        <f>C308</f>
        <v>326</v>
      </c>
      <c r="D307" s="102">
        <f>D308</f>
        <v>7</v>
      </c>
      <c r="E307" s="103">
        <f t="shared" si="63"/>
        <v>333</v>
      </c>
      <c r="F307" s="102">
        <f>F308</f>
        <v>0</v>
      </c>
      <c r="G307" s="133"/>
      <c r="H307" s="102">
        <f>H308</f>
        <v>0</v>
      </c>
      <c r="I307" s="133"/>
      <c r="J307" s="102">
        <f>J308</f>
        <v>0</v>
      </c>
      <c r="K307" s="133"/>
      <c r="L307" s="102">
        <f>L308</f>
        <v>0</v>
      </c>
      <c r="M307" s="133"/>
      <c r="N307" s="103">
        <f t="shared" si="53"/>
        <v>0</v>
      </c>
      <c r="O307" s="102">
        <f>O308</f>
        <v>0</v>
      </c>
      <c r="P307" s="133"/>
      <c r="Q307" s="103">
        <f t="shared" si="54"/>
        <v>0</v>
      </c>
      <c r="R307" s="102">
        <f>R308</f>
        <v>326</v>
      </c>
      <c r="S307" s="102">
        <f>S308</f>
        <v>7</v>
      </c>
      <c r="T307" s="102">
        <f>T308</f>
        <v>4</v>
      </c>
      <c r="U307" s="102">
        <f>U308</f>
        <v>3</v>
      </c>
      <c r="V307" s="103">
        <f t="shared" si="58"/>
        <v>333</v>
      </c>
      <c r="W307" s="104">
        <f t="shared" si="52"/>
        <v>0</v>
      </c>
      <c r="X307" s="264"/>
    </row>
    <row r="308" spans="1:24" ht="24" customHeight="1">
      <c r="A308" s="105">
        <v>2130599</v>
      </c>
      <c r="B308" s="106" t="s">
        <v>353</v>
      </c>
      <c r="C308" s="122">
        <v>326</v>
      </c>
      <c r="D308" s="122">
        <v>7</v>
      </c>
      <c r="E308" s="123">
        <f t="shared" si="63"/>
        <v>333</v>
      </c>
      <c r="F308" s="122"/>
      <c r="G308" s="134"/>
      <c r="H308" s="122"/>
      <c r="I308" s="134"/>
      <c r="J308" s="122"/>
      <c r="K308" s="134"/>
      <c r="L308" s="122"/>
      <c r="M308" s="134"/>
      <c r="N308" s="123">
        <f t="shared" si="53"/>
        <v>0</v>
      </c>
      <c r="O308" s="122"/>
      <c r="P308" s="134"/>
      <c r="Q308" s="123">
        <f t="shared" si="54"/>
        <v>0</v>
      </c>
      <c r="R308" s="121">
        <f>C308+N308</f>
        <v>326</v>
      </c>
      <c r="S308" s="122">
        <f>D308+O308</f>
        <v>7</v>
      </c>
      <c r="T308" s="122">
        <v>4</v>
      </c>
      <c r="U308" s="122">
        <v>3</v>
      </c>
      <c r="V308" s="123">
        <f t="shared" si="58"/>
        <v>333</v>
      </c>
      <c r="W308" s="107">
        <f t="shared" si="52"/>
        <v>0</v>
      </c>
      <c r="X308" s="265"/>
    </row>
    <row r="309" spans="1:24" ht="24" customHeight="1">
      <c r="A309" s="100" t="s">
        <v>769</v>
      </c>
      <c r="B309" s="101" t="s">
        <v>354</v>
      </c>
      <c r="C309" s="102">
        <f>SUM(C310:C312)</f>
        <v>1956</v>
      </c>
      <c r="D309" s="102">
        <f>SUM(D310:D312)</f>
        <v>271</v>
      </c>
      <c r="E309" s="103">
        <f t="shared" si="63"/>
        <v>2227</v>
      </c>
      <c r="F309" s="102">
        <f>SUM(F310:F312)</f>
        <v>0</v>
      </c>
      <c r="G309" s="133"/>
      <c r="H309" s="102">
        <f>SUM(H310:H312)</f>
        <v>0</v>
      </c>
      <c r="I309" s="133"/>
      <c r="J309" s="102">
        <f>SUM(J310:J312)</f>
        <v>0</v>
      </c>
      <c r="K309" s="133"/>
      <c r="L309" s="102">
        <f>SUM(L310:L312)</f>
        <v>0</v>
      </c>
      <c r="M309" s="133"/>
      <c r="N309" s="103">
        <f t="shared" si="53"/>
        <v>0</v>
      </c>
      <c r="O309" s="102">
        <f>SUM(O310:O312)</f>
        <v>0</v>
      </c>
      <c r="P309" s="133"/>
      <c r="Q309" s="103">
        <f t="shared" si="54"/>
        <v>0</v>
      </c>
      <c r="R309" s="102">
        <f>SUM(R310:R312)</f>
        <v>1956</v>
      </c>
      <c r="S309" s="102">
        <f>SUM(S310:S312)</f>
        <v>271</v>
      </c>
      <c r="T309" s="102">
        <f>SUM(T310:T312)</f>
        <v>93</v>
      </c>
      <c r="U309" s="102">
        <f>SUM(U310:U312)</f>
        <v>178</v>
      </c>
      <c r="V309" s="103">
        <f t="shared" si="58"/>
        <v>2227</v>
      </c>
      <c r="W309" s="104">
        <f t="shared" si="52"/>
        <v>0</v>
      </c>
      <c r="X309" s="264"/>
    </row>
    <row r="310" spans="1:24" ht="24" customHeight="1">
      <c r="A310" s="105">
        <v>2130701</v>
      </c>
      <c r="B310" s="106" t="s">
        <v>355</v>
      </c>
      <c r="C310" s="122">
        <v>0</v>
      </c>
      <c r="D310" s="122">
        <v>0</v>
      </c>
      <c r="E310" s="123">
        <f t="shared" si="63"/>
        <v>0</v>
      </c>
      <c r="F310" s="122"/>
      <c r="G310" s="134"/>
      <c r="H310" s="122"/>
      <c r="I310" s="134"/>
      <c r="J310" s="122"/>
      <c r="K310" s="134"/>
      <c r="L310" s="122"/>
      <c r="M310" s="134"/>
      <c r="N310" s="123">
        <f t="shared" si="53"/>
        <v>0</v>
      </c>
      <c r="O310" s="122"/>
      <c r="P310" s="134"/>
      <c r="Q310" s="123">
        <f t="shared" si="54"/>
        <v>0</v>
      </c>
      <c r="R310" s="121">
        <f t="shared" ref="R310:S312" si="64">C310+N310</f>
        <v>0</v>
      </c>
      <c r="S310" s="122">
        <f t="shared" si="64"/>
        <v>0</v>
      </c>
      <c r="T310" s="122"/>
      <c r="U310" s="122"/>
      <c r="V310" s="123">
        <f t="shared" si="58"/>
        <v>0</v>
      </c>
      <c r="W310" s="107">
        <f t="shared" si="52"/>
        <v>0</v>
      </c>
      <c r="X310" s="265"/>
    </row>
    <row r="311" spans="1:24" ht="24" customHeight="1">
      <c r="A311" s="105">
        <v>2130705</v>
      </c>
      <c r="B311" s="106" t="s">
        <v>356</v>
      </c>
      <c r="C311" s="122">
        <v>1861</v>
      </c>
      <c r="D311" s="122">
        <v>115</v>
      </c>
      <c r="E311" s="123">
        <f t="shared" si="63"/>
        <v>1976</v>
      </c>
      <c r="F311" s="122"/>
      <c r="G311" s="134"/>
      <c r="H311" s="122"/>
      <c r="I311" s="134"/>
      <c r="J311" s="122"/>
      <c r="K311" s="134"/>
      <c r="L311" s="122"/>
      <c r="M311" s="134"/>
      <c r="N311" s="123">
        <f t="shared" si="53"/>
        <v>0</v>
      </c>
      <c r="O311" s="122"/>
      <c r="P311" s="134"/>
      <c r="Q311" s="123">
        <f t="shared" si="54"/>
        <v>0</v>
      </c>
      <c r="R311" s="121">
        <f t="shared" si="64"/>
        <v>1861</v>
      </c>
      <c r="S311" s="122">
        <f t="shared" si="64"/>
        <v>115</v>
      </c>
      <c r="T311" s="122">
        <v>93</v>
      </c>
      <c r="U311" s="122">
        <v>22</v>
      </c>
      <c r="V311" s="123">
        <f t="shared" si="58"/>
        <v>1976</v>
      </c>
      <c r="W311" s="107">
        <f t="shared" si="52"/>
        <v>0</v>
      </c>
      <c r="X311" s="265"/>
    </row>
    <row r="312" spans="1:24" ht="24" customHeight="1">
      <c r="A312" s="105">
        <v>2130799</v>
      </c>
      <c r="B312" s="106" t="s">
        <v>357</v>
      </c>
      <c r="C312" s="122">
        <v>95</v>
      </c>
      <c r="D312" s="122">
        <v>156</v>
      </c>
      <c r="E312" s="123">
        <f t="shared" si="63"/>
        <v>251</v>
      </c>
      <c r="F312" s="122"/>
      <c r="G312" s="134"/>
      <c r="H312" s="122"/>
      <c r="I312" s="134"/>
      <c r="J312" s="122"/>
      <c r="K312" s="134"/>
      <c r="L312" s="122"/>
      <c r="M312" s="134"/>
      <c r="N312" s="123">
        <f t="shared" si="53"/>
        <v>0</v>
      </c>
      <c r="O312" s="122"/>
      <c r="P312" s="134"/>
      <c r="Q312" s="123">
        <f t="shared" si="54"/>
        <v>0</v>
      </c>
      <c r="R312" s="121">
        <f t="shared" si="64"/>
        <v>95</v>
      </c>
      <c r="S312" s="122">
        <f t="shared" si="64"/>
        <v>156</v>
      </c>
      <c r="T312" s="122"/>
      <c r="U312" s="122">
        <v>156</v>
      </c>
      <c r="V312" s="123">
        <f t="shared" ref="V312:V323" si="65">SUM(R312:S312)</f>
        <v>251</v>
      </c>
      <c r="W312" s="107">
        <f t="shared" si="52"/>
        <v>0</v>
      </c>
      <c r="X312" s="265"/>
    </row>
    <row r="313" spans="1:24" ht="24" customHeight="1">
      <c r="A313" s="100" t="s">
        <v>770</v>
      </c>
      <c r="B313" s="101" t="s">
        <v>358</v>
      </c>
      <c r="C313" s="102">
        <f>C314</f>
        <v>1000</v>
      </c>
      <c r="D313" s="102">
        <f>D314</f>
        <v>2</v>
      </c>
      <c r="E313" s="103">
        <f t="shared" si="63"/>
        <v>1002</v>
      </c>
      <c r="F313" s="102">
        <f>F314</f>
        <v>0</v>
      </c>
      <c r="G313" s="133"/>
      <c r="H313" s="102">
        <f>H314</f>
        <v>0</v>
      </c>
      <c r="I313" s="133"/>
      <c r="J313" s="102">
        <f>J314</f>
        <v>-961</v>
      </c>
      <c r="K313" s="133"/>
      <c r="L313" s="102">
        <f>L314</f>
        <v>26</v>
      </c>
      <c r="M313" s="133"/>
      <c r="N313" s="103">
        <f t="shared" si="53"/>
        <v>-935</v>
      </c>
      <c r="O313" s="102">
        <f>O314</f>
        <v>0</v>
      </c>
      <c r="P313" s="133"/>
      <c r="Q313" s="103">
        <f t="shared" si="54"/>
        <v>-935</v>
      </c>
      <c r="R313" s="102">
        <f>R314</f>
        <v>65</v>
      </c>
      <c r="S313" s="102">
        <f>S314</f>
        <v>2</v>
      </c>
      <c r="T313" s="102">
        <f>T314</f>
        <v>0</v>
      </c>
      <c r="U313" s="102">
        <f>U314</f>
        <v>2</v>
      </c>
      <c r="V313" s="103">
        <f t="shared" si="65"/>
        <v>67</v>
      </c>
      <c r="W313" s="104">
        <f t="shared" si="52"/>
        <v>-935</v>
      </c>
      <c r="X313" s="264"/>
    </row>
    <row r="314" spans="1:24" ht="36.75" customHeight="1">
      <c r="A314" s="105">
        <v>2139999</v>
      </c>
      <c r="B314" s="106" t="s">
        <v>358</v>
      </c>
      <c r="C314" s="122">
        <v>1000</v>
      </c>
      <c r="D314" s="122">
        <v>2</v>
      </c>
      <c r="E314" s="123">
        <f t="shared" si="63"/>
        <v>1002</v>
      </c>
      <c r="F314" s="122"/>
      <c r="G314" s="134"/>
      <c r="H314" s="122"/>
      <c r="I314" s="134"/>
      <c r="J314" s="122">
        <v>-961</v>
      </c>
      <c r="K314" s="134" t="s">
        <v>1003</v>
      </c>
      <c r="L314" s="122">
        <v>26</v>
      </c>
      <c r="M314" s="134" t="s">
        <v>771</v>
      </c>
      <c r="N314" s="123">
        <f t="shared" si="53"/>
        <v>-935</v>
      </c>
      <c r="O314" s="122"/>
      <c r="P314" s="134"/>
      <c r="Q314" s="123">
        <f t="shared" si="54"/>
        <v>-935</v>
      </c>
      <c r="R314" s="121">
        <f>C314+N314</f>
        <v>65</v>
      </c>
      <c r="S314" s="122">
        <f>D314+O314</f>
        <v>2</v>
      </c>
      <c r="T314" s="122"/>
      <c r="U314" s="122">
        <v>2</v>
      </c>
      <c r="V314" s="123">
        <f t="shared" si="65"/>
        <v>67</v>
      </c>
      <c r="W314" s="107">
        <f t="shared" si="52"/>
        <v>-935</v>
      </c>
      <c r="X314" s="265" t="s">
        <v>1015</v>
      </c>
    </row>
    <row r="315" spans="1:24" ht="24" customHeight="1">
      <c r="A315" s="95" t="s">
        <v>772</v>
      </c>
      <c r="B315" s="96" t="s">
        <v>108</v>
      </c>
      <c r="C315" s="97">
        <f>SUM(C321,C316)</f>
        <v>1271</v>
      </c>
      <c r="D315" s="97">
        <f>SUM(D321,D316)</f>
        <v>219</v>
      </c>
      <c r="E315" s="98">
        <f t="shared" si="63"/>
        <v>1490</v>
      </c>
      <c r="F315" s="97">
        <f>SUM(F321,F316)</f>
        <v>-22</v>
      </c>
      <c r="G315" s="132"/>
      <c r="H315" s="97">
        <f>SUM(H321,H316)</f>
        <v>0</v>
      </c>
      <c r="I315" s="132"/>
      <c r="J315" s="97">
        <f>SUM(J321,J316)</f>
        <v>-434</v>
      </c>
      <c r="K315" s="132"/>
      <c r="L315" s="97">
        <f>SUM(L321,L316)</f>
        <v>589</v>
      </c>
      <c r="M315" s="132"/>
      <c r="N315" s="98">
        <f t="shared" si="53"/>
        <v>133</v>
      </c>
      <c r="O315" s="97">
        <f>SUM(O321,O316)</f>
        <v>0</v>
      </c>
      <c r="P315" s="132"/>
      <c r="Q315" s="98">
        <f t="shared" si="54"/>
        <v>133</v>
      </c>
      <c r="R315" s="97">
        <f>SUM(R321,R316)</f>
        <v>1404</v>
      </c>
      <c r="S315" s="97">
        <f>SUM(S321,S316)</f>
        <v>219</v>
      </c>
      <c r="T315" s="97">
        <f>SUM(T321,T316)</f>
        <v>0</v>
      </c>
      <c r="U315" s="97">
        <f>SUM(U321,U316)</f>
        <v>219</v>
      </c>
      <c r="V315" s="98">
        <f t="shared" si="65"/>
        <v>1623</v>
      </c>
      <c r="W315" s="99">
        <f t="shared" si="52"/>
        <v>133</v>
      </c>
      <c r="X315" s="263"/>
    </row>
    <row r="316" spans="1:24" ht="24" customHeight="1">
      <c r="A316" s="100" t="s">
        <v>773</v>
      </c>
      <c r="B316" s="101" t="s">
        <v>359</v>
      </c>
      <c r="C316" s="102">
        <f>SUM(C317:C320)</f>
        <v>942</v>
      </c>
      <c r="D316" s="102">
        <f>SUM(D317:D320)</f>
        <v>92</v>
      </c>
      <c r="E316" s="103">
        <f t="shared" si="63"/>
        <v>1034</v>
      </c>
      <c r="F316" s="102">
        <f>SUM(F317:F320)</f>
        <v>-22</v>
      </c>
      <c r="G316" s="133"/>
      <c r="H316" s="102">
        <f>SUM(H317:H320)</f>
        <v>0</v>
      </c>
      <c r="I316" s="133"/>
      <c r="J316" s="102">
        <f>SUM(J317:J320)</f>
        <v>-300</v>
      </c>
      <c r="K316" s="133"/>
      <c r="L316" s="102">
        <f>SUM(L317:L320)</f>
        <v>61</v>
      </c>
      <c r="M316" s="133"/>
      <c r="N316" s="103">
        <f t="shared" si="53"/>
        <v>-261</v>
      </c>
      <c r="O316" s="102">
        <f>SUM(O317:O320)</f>
        <v>0</v>
      </c>
      <c r="P316" s="133"/>
      <c r="Q316" s="103">
        <f t="shared" si="54"/>
        <v>-261</v>
      </c>
      <c r="R316" s="102">
        <f>SUM(R317:R320)</f>
        <v>681</v>
      </c>
      <c r="S316" s="102">
        <f>SUM(S317:S320)</f>
        <v>92</v>
      </c>
      <c r="T316" s="102">
        <f>SUM(T317:T320)</f>
        <v>0</v>
      </c>
      <c r="U316" s="102">
        <f>SUM(U317:U320)</f>
        <v>92</v>
      </c>
      <c r="V316" s="103">
        <f t="shared" si="65"/>
        <v>773</v>
      </c>
      <c r="W316" s="104">
        <f t="shared" si="52"/>
        <v>-261</v>
      </c>
      <c r="X316" s="264"/>
    </row>
    <row r="317" spans="1:24" ht="24" customHeight="1">
      <c r="A317" s="105">
        <v>2140101</v>
      </c>
      <c r="B317" s="106" t="s">
        <v>122</v>
      </c>
      <c r="C317" s="122">
        <v>612</v>
      </c>
      <c r="D317" s="122">
        <v>0</v>
      </c>
      <c r="E317" s="123">
        <f t="shared" si="63"/>
        <v>612</v>
      </c>
      <c r="F317" s="122">
        <v>-8</v>
      </c>
      <c r="G317" s="134" t="s">
        <v>578</v>
      </c>
      <c r="H317" s="122"/>
      <c r="I317" s="134"/>
      <c r="J317" s="122"/>
      <c r="K317" s="134"/>
      <c r="L317" s="122"/>
      <c r="M317" s="134"/>
      <c r="N317" s="123">
        <f t="shared" si="53"/>
        <v>-8</v>
      </c>
      <c r="O317" s="122"/>
      <c r="P317" s="134"/>
      <c r="Q317" s="123">
        <f t="shared" si="54"/>
        <v>-8</v>
      </c>
      <c r="R317" s="121">
        <f t="shared" ref="R317:S320" si="66">C317+N317</f>
        <v>604</v>
      </c>
      <c r="S317" s="122">
        <f t="shared" si="66"/>
        <v>0</v>
      </c>
      <c r="T317" s="122"/>
      <c r="U317" s="122"/>
      <c r="V317" s="123">
        <f t="shared" si="65"/>
        <v>604</v>
      </c>
      <c r="W317" s="107">
        <f t="shared" si="52"/>
        <v>-8</v>
      </c>
      <c r="X317" s="265" t="s">
        <v>494</v>
      </c>
    </row>
    <row r="318" spans="1:24" ht="24" customHeight="1">
      <c r="A318" s="105">
        <v>2140104</v>
      </c>
      <c r="B318" s="106" t="s">
        <v>360</v>
      </c>
      <c r="C318" s="122">
        <v>0</v>
      </c>
      <c r="D318" s="122">
        <v>35</v>
      </c>
      <c r="E318" s="123">
        <f t="shared" si="63"/>
        <v>35</v>
      </c>
      <c r="F318" s="122"/>
      <c r="G318" s="134"/>
      <c r="H318" s="122"/>
      <c r="I318" s="134"/>
      <c r="J318" s="122">
        <v>-300</v>
      </c>
      <c r="K318" s="134" t="s">
        <v>774</v>
      </c>
      <c r="L318" s="122"/>
      <c r="M318" s="134"/>
      <c r="N318" s="123">
        <f t="shared" si="53"/>
        <v>-300</v>
      </c>
      <c r="O318" s="122"/>
      <c r="P318" s="134"/>
      <c r="Q318" s="123">
        <f t="shared" si="54"/>
        <v>-300</v>
      </c>
      <c r="R318" s="121">
        <f t="shared" si="66"/>
        <v>-300</v>
      </c>
      <c r="S318" s="122">
        <f t="shared" si="66"/>
        <v>35</v>
      </c>
      <c r="T318" s="122"/>
      <c r="U318" s="122">
        <v>35</v>
      </c>
      <c r="V318" s="123">
        <f t="shared" si="65"/>
        <v>-265</v>
      </c>
      <c r="W318" s="107">
        <f t="shared" si="52"/>
        <v>-300</v>
      </c>
      <c r="X318" s="265" t="s">
        <v>981</v>
      </c>
    </row>
    <row r="319" spans="1:24" ht="24" customHeight="1">
      <c r="A319" s="105">
        <v>2140106</v>
      </c>
      <c r="B319" s="106" t="s">
        <v>829</v>
      </c>
      <c r="C319" s="122">
        <v>0</v>
      </c>
      <c r="D319" s="122">
        <v>40</v>
      </c>
      <c r="E319" s="123">
        <f t="shared" si="63"/>
        <v>40</v>
      </c>
      <c r="F319" s="122"/>
      <c r="G319" s="134"/>
      <c r="H319" s="122"/>
      <c r="I319" s="134"/>
      <c r="J319" s="122"/>
      <c r="K319" s="134"/>
      <c r="L319" s="122"/>
      <c r="M319" s="134"/>
      <c r="N319" s="123">
        <f t="shared" si="53"/>
        <v>0</v>
      </c>
      <c r="O319" s="122"/>
      <c r="P319" s="134"/>
      <c r="Q319" s="123">
        <f t="shared" si="54"/>
        <v>0</v>
      </c>
      <c r="R319" s="121">
        <f t="shared" si="66"/>
        <v>0</v>
      </c>
      <c r="S319" s="122">
        <f t="shared" si="66"/>
        <v>40</v>
      </c>
      <c r="T319" s="122"/>
      <c r="U319" s="122">
        <v>40</v>
      </c>
      <c r="V319" s="123">
        <f t="shared" si="65"/>
        <v>40</v>
      </c>
      <c r="W319" s="107">
        <f t="shared" si="52"/>
        <v>0</v>
      </c>
      <c r="X319" s="265"/>
    </row>
    <row r="320" spans="1:24" ht="75" customHeight="1">
      <c r="A320" s="105">
        <v>2140199</v>
      </c>
      <c r="B320" s="106" t="s">
        <v>361</v>
      </c>
      <c r="C320" s="122">
        <v>330</v>
      </c>
      <c r="D320" s="122">
        <v>17</v>
      </c>
      <c r="E320" s="123">
        <f t="shared" si="63"/>
        <v>347</v>
      </c>
      <c r="F320" s="122">
        <v>-14</v>
      </c>
      <c r="G320" s="134" t="s">
        <v>578</v>
      </c>
      <c r="H320" s="122"/>
      <c r="I320" s="134"/>
      <c r="J320" s="122"/>
      <c r="K320" s="134"/>
      <c r="L320" s="122">
        <v>61</v>
      </c>
      <c r="M320" s="134" t="s">
        <v>775</v>
      </c>
      <c r="N320" s="123">
        <f t="shared" si="53"/>
        <v>47</v>
      </c>
      <c r="O320" s="122"/>
      <c r="P320" s="134"/>
      <c r="Q320" s="123">
        <f t="shared" si="54"/>
        <v>47</v>
      </c>
      <c r="R320" s="121">
        <f t="shared" si="66"/>
        <v>377</v>
      </c>
      <c r="S320" s="122">
        <f t="shared" si="66"/>
        <v>17</v>
      </c>
      <c r="T320" s="122"/>
      <c r="U320" s="122">
        <v>17</v>
      </c>
      <c r="V320" s="123">
        <f t="shared" si="65"/>
        <v>394</v>
      </c>
      <c r="W320" s="107">
        <f t="shared" si="52"/>
        <v>47</v>
      </c>
      <c r="X320" s="265" t="s">
        <v>982</v>
      </c>
    </row>
    <row r="321" spans="1:24" ht="24" customHeight="1">
      <c r="A321" s="100" t="s">
        <v>776</v>
      </c>
      <c r="B321" s="101" t="s">
        <v>362</v>
      </c>
      <c r="C321" s="102">
        <f>C322</f>
        <v>329</v>
      </c>
      <c r="D321" s="102">
        <f>D322</f>
        <v>127</v>
      </c>
      <c r="E321" s="103">
        <f t="shared" si="63"/>
        <v>456</v>
      </c>
      <c r="F321" s="102">
        <f>F322</f>
        <v>0</v>
      </c>
      <c r="G321" s="133"/>
      <c r="H321" s="102">
        <f>H322</f>
        <v>0</v>
      </c>
      <c r="I321" s="133"/>
      <c r="J321" s="102">
        <f>J322</f>
        <v>-134</v>
      </c>
      <c r="K321" s="133"/>
      <c r="L321" s="102">
        <f>L322</f>
        <v>528</v>
      </c>
      <c r="M321" s="133"/>
      <c r="N321" s="103">
        <f t="shared" si="53"/>
        <v>394</v>
      </c>
      <c r="O321" s="102">
        <f>O322</f>
        <v>0</v>
      </c>
      <c r="P321" s="133"/>
      <c r="Q321" s="103">
        <f t="shared" si="54"/>
        <v>394</v>
      </c>
      <c r="R321" s="102">
        <f>R322</f>
        <v>723</v>
      </c>
      <c r="S321" s="102">
        <f>S322</f>
        <v>127</v>
      </c>
      <c r="T321" s="102">
        <f>T322</f>
        <v>0</v>
      </c>
      <c r="U321" s="102">
        <f>U322</f>
        <v>127</v>
      </c>
      <c r="V321" s="103">
        <f t="shared" si="65"/>
        <v>850</v>
      </c>
      <c r="W321" s="104">
        <f t="shared" si="52"/>
        <v>394</v>
      </c>
      <c r="X321" s="264"/>
    </row>
    <row r="322" spans="1:24" ht="62.4" customHeight="1">
      <c r="A322" s="105">
        <v>2149999</v>
      </c>
      <c r="B322" s="106" t="s">
        <v>362</v>
      </c>
      <c r="C322" s="122">
        <v>329</v>
      </c>
      <c r="D322" s="122">
        <v>127</v>
      </c>
      <c r="E322" s="123">
        <f t="shared" si="63"/>
        <v>456</v>
      </c>
      <c r="F322" s="122"/>
      <c r="G322" s="134"/>
      <c r="H322" s="122"/>
      <c r="I322" s="134"/>
      <c r="J322" s="122">
        <v>-134</v>
      </c>
      <c r="K322" s="134" t="s">
        <v>1004</v>
      </c>
      <c r="L322" s="122">
        <v>528</v>
      </c>
      <c r="M322" s="134" t="s">
        <v>777</v>
      </c>
      <c r="N322" s="123">
        <f t="shared" si="53"/>
        <v>394</v>
      </c>
      <c r="O322" s="122"/>
      <c r="P322" s="134"/>
      <c r="Q322" s="123">
        <f t="shared" si="54"/>
        <v>394</v>
      </c>
      <c r="R322" s="121">
        <f>C322+N322</f>
        <v>723</v>
      </c>
      <c r="S322" s="122">
        <f>D322+O322</f>
        <v>127</v>
      </c>
      <c r="T322" s="122"/>
      <c r="U322" s="122">
        <v>127</v>
      </c>
      <c r="V322" s="123">
        <f t="shared" si="65"/>
        <v>850</v>
      </c>
      <c r="W322" s="107">
        <f t="shared" si="52"/>
        <v>394</v>
      </c>
      <c r="X322" s="265" t="s">
        <v>1016</v>
      </c>
    </row>
    <row r="323" spans="1:24" ht="24" customHeight="1">
      <c r="A323" s="95" t="s">
        <v>778</v>
      </c>
      <c r="B323" s="96" t="s">
        <v>109</v>
      </c>
      <c r="C323" s="97">
        <f>C324</f>
        <v>1031</v>
      </c>
      <c r="D323" s="97">
        <f>D324</f>
        <v>1000</v>
      </c>
      <c r="E323" s="98">
        <f t="shared" si="63"/>
        <v>2031</v>
      </c>
      <c r="F323" s="97">
        <f>F324</f>
        <v>-2</v>
      </c>
      <c r="G323" s="132"/>
      <c r="H323" s="97">
        <f>H324</f>
        <v>0</v>
      </c>
      <c r="I323" s="132"/>
      <c r="J323" s="97">
        <f>J324</f>
        <v>-595</v>
      </c>
      <c r="K323" s="132"/>
      <c r="L323" s="97">
        <f>L324</f>
        <v>11</v>
      </c>
      <c r="M323" s="132"/>
      <c r="N323" s="98">
        <f t="shared" si="53"/>
        <v>-586</v>
      </c>
      <c r="O323" s="97">
        <f>O324</f>
        <v>99</v>
      </c>
      <c r="P323" s="132"/>
      <c r="Q323" s="98">
        <f t="shared" si="54"/>
        <v>-487</v>
      </c>
      <c r="R323" s="97">
        <f>R324</f>
        <v>445</v>
      </c>
      <c r="S323" s="97">
        <f>S324</f>
        <v>1099</v>
      </c>
      <c r="T323" s="97">
        <f>T324</f>
        <v>0</v>
      </c>
      <c r="U323" s="97">
        <f>U324</f>
        <v>1000</v>
      </c>
      <c r="V323" s="98">
        <f t="shared" si="65"/>
        <v>1544</v>
      </c>
      <c r="W323" s="99">
        <f t="shared" si="52"/>
        <v>-487</v>
      </c>
      <c r="X323" s="263"/>
    </row>
    <row r="324" spans="1:24" ht="24" customHeight="1">
      <c r="A324" s="100" t="s">
        <v>779</v>
      </c>
      <c r="B324" s="101" t="s">
        <v>363</v>
      </c>
      <c r="C324" s="102">
        <f>SUM(C325:C326)</f>
        <v>1031</v>
      </c>
      <c r="D324" s="102">
        <f>SUM(D325:D326)</f>
        <v>1000</v>
      </c>
      <c r="E324" s="103">
        <f t="shared" si="63"/>
        <v>2031</v>
      </c>
      <c r="F324" s="102">
        <f>SUM(F325:F326)</f>
        <v>-2</v>
      </c>
      <c r="G324" s="133"/>
      <c r="H324" s="102">
        <f>SUM(H325:H326)</f>
        <v>0</v>
      </c>
      <c r="I324" s="133"/>
      <c r="J324" s="102">
        <f>SUM(J325:J326)</f>
        <v>-595</v>
      </c>
      <c r="K324" s="133"/>
      <c r="L324" s="102">
        <f>SUM(L325:L326)</f>
        <v>11</v>
      </c>
      <c r="M324" s="133"/>
      <c r="N324" s="103">
        <f t="shared" si="53"/>
        <v>-586</v>
      </c>
      <c r="O324" s="102">
        <f>SUM(O325:O326)</f>
        <v>99</v>
      </c>
      <c r="P324" s="133"/>
      <c r="Q324" s="103">
        <f t="shared" si="54"/>
        <v>-487</v>
      </c>
      <c r="R324" s="102">
        <f>SUM(R325:R326)</f>
        <v>445</v>
      </c>
      <c r="S324" s="102">
        <f>SUM(S325:S326)</f>
        <v>1099</v>
      </c>
      <c r="T324" s="102">
        <f>SUM(T325:T326)</f>
        <v>0</v>
      </c>
      <c r="U324" s="102">
        <f>SUM(U325:U326)</f>
        <v>1000</v>
      </c>
      <c r="V324" s="102">
        <f>SUM(V325:V326)</f>
        <v>1544</v>
      </c>
      <c r="W324" s="104">
        <f t="shared" si="52"/>
        <v>-487</v>
      </c>
      <c r="X324" s="264"/>
    </row>
    <row r="325" spans="1:24" ht="24" customHeight="1">
      <c r="A325" s="105">
        <v>2160201</v>
      </c>
      <c r="B325" s="106" t="s">
        <v>122</v>
      </c>
      <c r="C325" s="122">
        <v>301</v>
      </c>
      <c r="D325" s="122">
        <v>0</v>
      </c>
      <c r="E325" s="123">
        <f t="shared" si="63"/>
        <v>301</v>
      </c>
      <c r="F325" s="122">
        <v>-2</v>
      </c>
      <c r="G325" s="134" t="s">
        <v>578</v>
      </c>
      <c r="H325" s="122"/>
      <c r="I325" s="134"/>
      <c r="J325" s="122"/>
      <c r="K325" s="134"/>
      <c r="L325" s="122"/>
      <c r="M325" s="134"/>
      <c r="N325" s="123">
        <f t="shared" si="53"/>
        <v>-2</v>
      </c>
      <c r="O325" s="122"/>
      <c r="P325" s="134"/>
      <c r="Q325" s="123">
        <f t="shared" si="54"/>
        <v>-2</v>
      </c>
      <c r="R325" s="121">
        <f>C325+N325</f>
        <v>299</v>
      </c>
      <c r="S325" s="122">
        <f>D325+O325</f>
        <v>0</v>
      </c>
      <c r="T325" s="122"/>
      <c r="U325" s="122"/>
      <c r="V325" s="123">
        <f t="shared" ref="V325:V356" si="67">SUM(R325:S325)</f>
        <v>299</v>
      </c>
      <c r="W325" s="107">
        <f t="shared" si="52"/>
        <v>-2</v>
      </c>
      <c r="X325" s="265" t="s">
        <v>494</v>
      </c>
    </row>
    <row r="326" spans="1:24" ht="87" customHeight="1">
      <c r="A326" s="105">
        <v>2160299</v>
      </c>
      <c r="B326" s="106" t="s">
        <v>780</v>
      </c>
      <c r="C326" s="122">
        <v>730</v>
      </c>
      <c r="D326" s="122">
        <v>1000</v>
      </c>
      <c r="E326" s="123">
        <f t="shared" si="63"/>
        <v>1730</v>
      </c>
      <c r="F326" s="122"/>
      <c r="G326" s="134"/>
      <c r="H326" s="122"/>
      <c r="I326" s="134"/>
      <c r="J326" s="122">
        <v>-595</v>
      </c>
      <c r="K326" s="134" t="s">
        <v>1005</v>
      </c>
      <c r="L326" s="122">
        <v>11</v>
      </c>
      <c r="M326" s="134" t="s">
        <v>781</v>
      </c>
      <c r="N326" s="123">
        <f t="shared" si="53"/>
        <v>-584</v>
      </c>
      <c r="O326" s="122">
        <v>99</v>
      </c>
      <c r="P326" s="134" t="s">
        <v>782</v>
      </c>
      <c r="Q326" s="123">
        <f t="shared" si="54"/>
        <v>-485</v>
      </c>
      <c r="R326" s="121">
        <f>C326+N326</f>
        <v>146</v>
      </c>
      <c r="S326" s="122">
        <f>D326+O326</f>
        <v>1099</v>
      </c>
      <c r="T326" s="122"/>
      <c r="U326" s="122">
        <v>1000</v>
      </c>
      <c r="V326" s="123">
        <f t="shared" si="67"/>
        <v>1245</v>
      </c>
      <c r="W326" s="107">
        <f t="shared" ref="W326:W373" si="68">V326-E326</f>
        <v>-485</v>
      </c>
      <c r="X326" s="265" t="s">
        <v>1017</v>
      </c>
    </row>
    <row r="327" spans="1:24" ht="24" customHeight="1">
      <c r="A327" s="95" t="s">
        <v>783</v>
      </c>
      <c r="B327" s="96" t="s">
        <v>110</v>
      </c>
      <c r="C327" s="97">
        <f>SUM(C336,C328,C341)</f>
        <v>1092</v>
      </c>
      <c r="D327" s="97">
        <f>SUM(D336,D328,D341)</f>
        <v>1500</v>
      </c>
      <c r="E327" s="98">
        <f t="shared" si="63"/>
        <v>2592</v>
      </c>
      <c r="F327" s="97">
        <f>SUM(F336,F328,F341)</f>
        <v>189</v>
      </c>
      <c r="G327" s="132"/>
      <c r="H327" s="97">
        <f>SUM(H336,H328,H341)</f>
        <v>0</v>
      </c>
      <c r="I327" s="132"/>
      <c r="J327" s="97">
        <f>SUM(J336,J328,J341)</f>
        <v>0</v>
      </c>
      <c r="K327" s="132"/>
      <c r="L327" s="97">
        <f>SUM(L336,L328,L341)</f>
        <v>41</v>
      </c>
      <c r="M327" s="132"/>
      <c r="N327" s="98">
        <f t="shared" ref="N327:N367" si="69">F327+H327+J327+L327</f>
        <v>230</v>
      </c>
      <c r="O327" s="97">
        <f>SUM(O336,O328,O341)</f>
        <v>0</v>
      </c>
      <c r="P327" s="132"/>
      <c r="Q327" s="98">
        <f t="shared" ref="Q327:Q367" si="70">N327+O327</f>
        <v>230</v>
      </c>
      <c r="R327" s="97">
        <f>SUM(R336,R328,R341)</f>
        <v>1322</v>
      </c>
      <c r="S327" s="97">
        <f>SUM(S336,S328,S341)</f>
        <v>1500</v>
      </c>
      <c r="T327" s="97">
        <f>SUM(T336,T328,T341)</f>
        <v>0</v>
      </c>
      <c r="U327" s="97">
        <f>SUM(U336,U328,U341)</f>
        <v>1500</v>
      </c>
      <c r="V327" s="98">
        <f t="shared" si="67"/>
        <v>2822</v>
      </c>
      <c r="W327" s="99">
        <f t="shared" si="68"/>
        <v>230</v>
      </c>
      <c r="X327" s="263"/>
    </row>
    <row r="328" spans="1:24" ht="24" customHeight="1">
      <c r="A328" s="100" t="s">
        <v>784</v>
      </c>
      <c r="B328" s="101" t="s">
        <v>364</v>
      </c>
      <c r="C328" s="102">
        <f>SUM(C329:C335)</f>
        <v>1026</v>
      </c>
      <c r="D328" s="102">
        <f>SUM(D329:D335)</f>
        <v>1500</v>
      </c>
      <c r="E328" s="103">
        <f t="shared" si="63"/>
        <v>2526</v>
      </c>
      <c r="F328" s="102">
        <f>SUM(F329:F335)</f>
        <v>189</v>
      </c>
      <c r="G328" s="133"/>
      <c r="H328" s="102">
        <f>SUM(H329:H335)</f>
        <v>0</v>
      </c>
      <c r="I328" s="133"/>
      <c r="J328" s="102">
        <f>SUM(J329:J335)</f>
        <v>0</v>
      </c>
      <c r="K328" s="133"/>
      <c r="L328" s="102">
        <f>SUM(L329:L335)</f>
        <v>41</v>
      </c>
      <c r="M328" s="133"/>
      <c r="N328" s="103">
        <f t="shared" si="69"/>
        <v>230</v>
      </c>
      <c r="O328" s="102">
        <f>SUM(O329:O335)</f>
        <v>0</v>
      </c>
      <c r="P328" s="133"/>
      <c r="Q328" s="103">
        <f t="shared" si="70"/>
        <v>230</v>
      </c>
      <c r="R328" s="102">
        <f>SUM(R329:R335)</f>
        <v>1256</v>
      </c>
      <c r="S328" s="102">
        <f>SUM(S329:S335)</f>
        <v>1500</v>
      </c>
      <c r="T328" s="102">
        <f>SUM(T329:T335)</f>
        <v>0</v>
      </c>
      <c r="U328" s="102">
        <f>SUM(U329:U335)</f>
        <v>1500</v>
      </c>
      <c r="V328" s="103">
        <f t="shared" si="67"/>
        <v>2756</v>
      </c>
      <c r="W328" s="104">
        <f t="shared" si="68"/>
        <v>230</v>
      </c>
      <c r="X328" s="264"/>
    </row>
    <row r="329" spans="1:24" ht="24" customHeight="1">
      <c r="A329" s="105">
        <v>2200101</v>
      </c>
      <c r="B329" s="106" t="s">
        <v>122</v>
      </c>
      <c r="C329" s="122">
        <v>429</v>
      </c>
      <c r="D329" s="122">
        <v>0</v>
      </c>
      <c r="E329" s="123">
        <f t="shared" si="63"/>
        <v>429</v>
      </c>
      <c r="F329" s="122">
        <v>105</v>
      </c>
      <c r="G329" s="134" t="s">
        <v>578</v>
      </c>
      <c r="H329" s="122"/>
      <c r="I329" s="134"/>
      <c r="J329" s="122"/>
      <c r="K329" s="134"/>
      <c r="L329" s="122"/>
      <c r="M329" s="134"/>
      <c r="N329" s="123">
        <f t="shared" si="69"/>
        <v>105</v>
      </c>
      <c r="O329" s="122"/>
      <c r="P329" s="134"/>
      <c r="Q329" s="123">
        <f t="shared" si="70"/>
        <v>105</v>
      </c>
      <c r="R329" s="121">
        <f t="shared" ref="R329:S335" si="71">C329+N329</f>
        <v>534</v>
      </c>
      <c r="S329" s="122">
        <f t="shared" si="71"/>
        <v>0</v>
      </c>
      <c r="T329" s="122">
        <v>0</v>
      </c>
      <c r="U329" s="122">
        <v>0</v>
      </c>
      <c r="V329" s="123">
        <f t="shared" si="67"/>
        <v>534</v>
      </c>
      <c r="W329" s="107">
        <f t="shared" si="68"/>
        <v>105</v>
      </c>
      <c r="X329" s="265" t="s">
        <v>494</v>
      </c>
    </row>
    <row r="330" spans="1:24" ht="24" customHeight="1">
      <c r="A330" s="105">
        <v>2200104</v>
      </c>
      <c r="B330" s="106" t="s">
        <v>365</v>
      </c>
      <c r="C330" s="122">
        <v>0</v>
      </c>
      <c r="D330" s="122">
        <v>0</v>
      </c>
      <c r="E330" s="123">
        <f t="shared" si="63"/>
        <v>0</v>
      </c>
      <c r="F330" s="122"/>
      <c r="G330" s="134"/>
      <c r="H330" s="122"/>
      <c r="I330" s="134"/>
      <c r="J330" s="122"/>
      <c r="K330" s="134"/>
      <c r="L330" s="122">
        <v>41</v>
      </c>
      <c r="M330" s="134" t="s">
        <v>785</v>
      </c>
      <c r="N330" s="123">
        <f t="shared" si="69"/>
        <v>41</v>
      </c>
      <c r="O330" s="122"/>
      <c r="P330" s="134"/>
      <c r="Q330" s="123">
        <f t="shared" si="70"/>
        <v>41</v>
      </c>
      <c r="R330" s="121">
        <f t="shared" si="71"/>
        <v>41</v>
      </c>
      <c r="S330" s="122">
        <f t="shared" si="71"/>
        <v>0</v>
      </c>
      <c r="T330" s="122">
        <v>0</v>
      </c>
      <c r="U330" s="122">
        <v>0</v>
      </c>
      <c r="V330" s="123">
        <f t="shared" si="67"/>
        <v>41</v>
      </c>
      <c r="W330" s="107">
        <f t="shared" si="68"/>
        <v>41</v>
      </c>
      <c r="X330" s="265" t="s">
        <v>983</v>
      </c>
    </row>
    <row r="331" spans="1:24" ht="24" customHeight="1">
      <c r="A331" s="105">
        <v>2200106</v>
      </c>
      <c r="B331" s="106" t="s">
        <v>830</v>
      </c>
      <c r="C331" s="122">
        <v>145</v>
      </c>
      <c r="D331" s="122">
        <v>0</v>
      </c>
      <c r="E331" s="123">
        <f t="shared" si="63"/>
        <v>145</v>
      </c>
      <c r="F331" s="122"/>
      <c r="G331" s="134"/>
      <c r="H331" s="122"/>
      <c r="I331" s="134"/>
      <c r="J331" s="122"/>
      <c r="K331" s="134"/>
      <c r="L331" s="122"/>
      <c r="M331" s="134"/>
      <c r="N331" s="123">
        <f t="shared" si="69"/>
        <v>0</v>
      </c>
      <c r="O331" s="122"/>
      <c r="P331" s="134"/>
      <c r="Q331" s="123">
        <f t="shared" si="70"/>
        <v>0</v>
      </c>
      <c r="R331" s="121">
        <f t="shared" si="71"/>
        <v>145</v>
      </c>
      <c r="S331" s="122">
        <f t="shared" si="71"/>
        <v>0</v>
      </c>
      <c r="T331" s="122">
        <v>0</v>
      </c>
      <c r="U331" s="122">
        <v>0</v>
      </c>
      <c r="V331" s="123">
        <f t="shared" si="67"/>
        <v>145</v>
      </c>
      <c r="W331" s="107">
        <f t="shared" si="68"/>
        <v>0</v>
      </c>
      <c r="X331" s="265"/>
    </row>
    <row r="332" spans="1:24" ht="24" customHeight="1">
      <c r="A332" s="105">
        <v>2200109</v>
      </c>
      <c r="B332" s="106" t="s">
        <v>366</v>
      </c>
      <c r="C332" s="122">
        <v>0</v>
      </c>
      <c r="D332" s="122">
        <v>0</v>
      </c>
      <c r="E332" s="123">
        <f t="shared" si="63"/>
        <v>0</v>
      </c>
      <c r="F332" s="122"/>
      <c r="G332" s="134"/>
      <c r="H332" s="122"/>
      <c r="I332" s="134"/>
      <c r="J332" s="122"/>
      <c r="K332" s="134"/>
      <c r="L332" s="122"/>
      <c r="M332" s="134"/>
      <c r="N332" s="123">
        <f t="shared" si="69"/>
        <v>0</v>
      </c>
      <c r="O332" s="122"/>
      <c r="P332" s="134"/>
      <c r="Q332" s="123">
        <f t="shared" si="70"/>
        <v>0</v>
      </c>
      <c r="R332" s="121">
        <f t="shared" si="71"/>
        <v>0</v>
      </c>
      <c r="S332" s="122">
        <f t="shared" si="71"/>
        <v>0</v>
      </c>
      <c r="T332" s="122">
        <v>0</v>
      </c>
      <c r="U332" s="122">
        <v>0</v>
      </c>
      <c r="V332" s="123">
        <f t="shared" si="67"/>
        <v>0</v>
      </c>
      <c r="W332" s="107">
        <f t="shared" si="68"/>
        <v>0</v>
      </c>
      <c r="X332" s="265"/>
    </row>
    <row r="333" spans="1:24" ht="24" customHeight="1">
      <c r="A333" s="105">
        <v>2200110</v>
      </c>
      <c r="B333" s="106" t="s">
        <v>367</v>
      </c>
      <c r="C333" s="122">
        <v>0</v>
      </c>
      <c r="D333" s="122">
        <v>0</v>
      </c>
      <c r="E333" s="123">
        <f t="shared" ref="E333:E364" si="72">SUM(C333:D333)</f>
        <v>0</v>
      </c>
      <c r="F333" s="122"/>
      <c r="G333" s="134"/>
      <c r="H333" s="122"/>
      <c r="I333" s="134"/>
      <c r="J333" s="122"/>
      <c r="K333" s="134"/>
      <c r="L333" s="122"/>
      <c r="M333" s="134"/>
      <c r="N333" s="123">
        <f t="shared" si="69"/>
        <v>0</v>
      </c>
      <c r="O333" s="122"/>
      <c r="P333" s="134"/>
      <c r="Q333" s="123">
        <f t="shared" si="70"/>
        <v>0</v>
      </c>
      <c r="R333" s="121">
        <f t="shared" si="71"/>
        <v>0</v>
      </c>
      <c r="S333" s="122">
        <f t="shared" si="71"/>
        <v>0</v>
      </c>
      <c r="T333" s="122">
        <v>0</v>
      </c>
      <c r="U333" s="122">
        <v>0</v>
      </c>
      <c r="V333" s="123">
        <f t="shared" si="67"/>
        <v>0</v>
      </c>
      <c r="W333" s="107">
        <f t="shared" si="68"/>
        <v>0</v>
      </c>
      <c r="X333" s="265"/>
    </row>
    <row r="334" spans="1:24" ht="24" customHeight="1">
      <c r="A334" s="105">
        <v>2200150</v>
      </c>
      <c r="B334" s="106" t="s">
        <v>157</v>
      </c>
      <c r="C334" s="122">
        <v>244</v>
      </c>
      <c r="D334" s="122">
        <v>0</v>
      </c>
      <c r="E334" s="123">
        <f t="shared" si="72"/>
        <v>244</v>
      </c>
      <c r="F334" s="122">
        <v>84</v>
      </c>
      <c r="G334" s="134" t="s">
        <v>578</v>
      </c>
      <c r="H334" s="122"/>
      <c r="I334" s="134"/>
      <c r="J334" s="122"/>
      <c r="K334" s="134"/>
      <c r="L334" s="122"/>
      <c r="M334" s="134"/>
      <c r="N334" s="123">
        <f t="shared" si="69"/>
        <v>84</v>
      </c>
      <c r="O334" s="122"/>
      <c r="P334" s="134"/>
      <c r="Q334" s="123">
        <f t="shared" si="70"/>
        <v>84</v>
      </c>
      <c r="R334" s="121">
        <f t="shared" si="71"/>
        <v>328</v>
      </c>
      <c r="S334" s="122">
        <f t="shared" si="71"/>
        <v>0</v>
      </c>
      <c r="T334" s="122"/>
      <c r="U334" s="122"/>
      <c r="V334" s="123">
        <f t="shared" si="67"/>
        <v>328</v>
      </c>
      <c r="W334" s="107">
        <f t="shared" si="68"/>
        <v>84</v>
      </c>
      <c r="X334" s="265" t="s">
        <v>494</v>
      </c>
    </row>
    <row r="335" spans="1:24" ht="54" customHeight="1">
      <c r="A335" s="105">
        <v>2200199</v>
      </c>
      <c r="B335" s="106" t="s">
        <v>368</v>
      </c>
      <c r="C335" s="122">
        <v>208</v>
      </c>
      <c r="D335" s="122">
        <v>1500</v>
      </c>
      <c r="E335" s="123">
        <f t="shared" si="72"/>
        <v>1708</v>
      </c>
      <c r="F335" s="122"/>
      <c r="G335" s="134"/>
      <c r="H335" s="122"/>
      <c r="I335" s="134"/>
      <c r="J335" s="122"/>
      <c r="K335" s="134"/>
      <c r="L335" s="122"/>
      <c r="M335" s="134"/>
      <c r="N335" s="123">
        <f t="shared" si="69"/>
        <v>0</v>
      </c>
      <c r="O335" s="122"/>
      <c r="P335" s="134"/>
      <c r="Q335" s="123">
        <f t="shared" si="70"/>
        <v>0</v>
      </c>
      <c r="R335" s="121">
        <f t="shared" si="71"/>
        <v>208</v>
      </c>
      <c r="S335" s="122">
        <f t="shared" si="71"/>
        <v>1500</v>
      </c>
      <c r="T335" s="122"/>
      <c r="U335" s="122">
        <v>1500</v>
      </c>
      <c r="V335" s="123">
        <f t="shared" si="67"/>
        <v>1708</v>
      </c>
      <c r="W335" s="107">
        <f t="shared" si="68"/>
        <v>0</v>
      </c>
      <c r="X335" s="265"/>
    </row>
    <row r="336" spans="1:24" ht="24" customHeight="1">
      <c r="A336" s="100" t="s">
        <v>786</v>
      </c>
      <c r="B336" s="101" t="s">
        <v>369</v>
      </c>
      <c r="C336" s="102">
        <f>SUM(C337:C340)</f>
        <v>0</v>
      </c>
      <c r="D336" s="102">
        <f>SUM(D337:D340)</f>
        <v>0</v>
      </c>
      <c r="E336" s="103">
        <f t="shared" si="72"/>
        <v>0</v>
      </c>
      <c r="F336" s="102">
        <f>SUM(F337:F340)</f>
        <v>0</v>
      </c>
      <c r="G336" s="133"/>
      <c r="H336" s="102">
        <f>SUM(H337:H340)</f>
        <v>0</v>
      </c>
      <c r="I336" s="133"/>
      <c r="J336" s="102">
        <f>SUM(J337:J340)</f>
        <v>0</v>
      </c>
      <c r="K336" s="133"/>
      <c r="L336" s="102">
        <f>SUM(L337:L340)</f>
        <v>0</v>
      </c>
      <c r="M336" s="133"/>
      <c r="N336" s="103">
        <f t="shared" si="69"/>
        <v>0</v>
      </c>
      <c r="O336" s="102">
        <f>SUM(O337:O340)</f>
        <v>0</v>
      </c>
      <c r="P336" s="133"/>
      <c r="Q336" s="103">
        <f t="shared" si="70"/>
        <v>0</v>
      </c>
      <c r="R336" s="102">
        <f>SUM(R337:R340)</f>
        <v>0</v>
      </c>
      <c r="S336" s="102">
        <f>SUM(S337:S340)</f>
        <v>0</v>
      </c>
      <c r="T336" s="102">
        <f>SUM(T337:T340)</f>
        <v>0</v>
      </c>
      <c r="U336" s="102">
        <f>SUM(U337:U340)</f>
        <v>0</v>
      </c>
      <c r="V336" s="103">
        <f t="shared" si="67"/>
        <v>0</v>
      </c>
      <c r="W336" s="104">
        <f t="shared" si="68"/>
        <v>0</v>
      </c>
      <c r="X336" s="264"/>
    </row>
    <row r="337" spans="1:24" ht="24" customHeight="1">
      <c r="A337" s="105">
        <v>2200201</v>
      </c>
      <c r="B337" s="106" t="s">
        <v>122</v>
      </c>
      <c r="C337" s="122"/>
      <c r="D337" s="122">
        <v>0</v>
      </c>
      <c r="E337" s="123">
        <f t="shared" si="72"/>
        <v>0</v>
      </c>
      <c r="F337" s="122"/>
      <c r="G337" s="134"/>
      <c r="H337" s="122"/>
      <c r="I337" s="134"/>
      <c r="J337" s="122"/>
      <c r="K337" s="134"/>
      <c r="L337" s="122"/>
      <c r="M337" s="134"/>
      <c r="N337" s="123">
        <f t="shared" si="69"/>
        <v>0</v>
      </c>
      <c r="O337" s="122"/>
      <c r="P337" s="134"/>
      <c r="Q337" s="123">
        <f t="shared" si="70"/>
        <v>0</v>
      </c>
      <c r="R337" s="121">
        <f t="shared" ref="R337:S340" si="73">C337+N337</f>
        <v>0</v>
      </c>
      <c r="S337" s="122">
        <f t="shared" si="73"/>
        <v>0</v>
      </c>
      <c r="T337" s="122"/>
      <c r="U337" s="122"/>
      <c r="V337" s="123">
        <f t="shared" si="67"/>
        <v>0</v>
      </c>
      <c r="W337" s="107">
        <f t="shared" si="68"/>
        <v>0</v>
      </c>
      <c r="X337" s="265"/>
    </row>
    <row r="338" spans="1:24" ht="24" customHeight="1">
      <c r="A338" s="105">
        <v>2200209</v>
      </c>
      <c r="B338" s="106" t="s">
        <v>370</v>
      </c>
      <c r="C338" s="122"/>
      <c r="D338" s="122">
        <v>0</v>
      </c>
      <c r="E338" s="123">
        <f t="shared" si="72"/>
        <v>0</v>
      </c>
      <c r="F338" s="122"/>
      <c r="G338" s="134"/>
      <c r="H338" s="122"/>
      <c r="I338" s="134"/>
      <c r="J338" s="122"/>
      <c r="K338" s="134"/>
      <c r="L338" s="122"/>
      <c r="M338" s="134"/>
      <c r="N338" s="123">
        <f t="shared" si="69"/>
        <v>0</v>
      </c>
      <c r="O338" s="122"/>
      <c r="P338" s="134"/>
      <c r="Q338" s="123">
        <f t="shared" si="70"/>
        <v>0</v>
      </c>
      <c r="R338" s="121">
        <f t="shared" si="73"/>
        <v>0</v>
      </c>
      <c r="S338" s="122">
        <f t="shared" si="73"/>
        <v>0</v>
      </c>
      <c r="T338" s="122"/>
      <c r="U338" s="122"/>
      <c r="V338" s="123">
        <f t="shared" si="67"/>
        <v>0</v>
      </c>
      <c r="W338" s="107">
        <f t="shared" si="68"/>
        <v>0</v>
      </c>
      <c r="X338" s="265"/>
    </row>
    <row r="339" spans="1:24" ht="24" customHeight="1">
      <c r="A339" s="105">
        <v>2200218</v>
      </c>
      <c r="B339" s="106" t="s">
        <v>371</v>
      </c>
      <c r="C339" s="122"/>
      <c r="D339" s="122">
        <v>0</v>
      </c>
      <c r="E339" s="123">
        <f t="shared" si="72"/>
        <v>0</v>
      </c>
      <c r="F339" s="122"/>
      <c r="G339" s="134"/>
      <c r="H339" s="122"/>
      <c r="I339" s="134"/>
      <c r="J339" s="122"/>
      <c r="K339" s="134"/>
      <c r="L339" s="122"/>
      <c r="M339" s="134"/>
      <c r="N339" s="123">
        <f t="shared" si="69"/>
        <v>0</v>
      </c>
      <c r="O339" s="122"/>
      <c r="P339" s="134"/>
      <c r="Q339" s="123">
        <f t="shared" si="70"/>
        <v>0</v>
      </c>
      <c r="R339" s="121">
        <f t="shared" si="73"/>
        <v>0</v>
      </c>
      <c r="S339" s="122">
        <f t="shared" si="73"/>
        <v>0</v>
      </c>
      <c r="T339" s="122"/>
      <c r="U339" s="122"/>
      <c r="V339" s="123">
        <f t="shared" si="67"/>
        <v>0</v>
      </c>
      <c r="W339" s="107">
        <f t="shared" si="68"/>
        <v>0</v>
      </c>
      <c r="X339" s="265"/>
    </row>
    <row r="340" spans="1:24" ht="24" customHeight="1">
      <c r="A340" s="105">
        <v>2200299</v>
      </c>
      <c r="B340" s="106" t="s">
        <v>372</v>
      </c>
      <c r="C340" s="122"/>
      <c r="D340" s="122">
        <v>0</v>
      </c>
      <c r="E340" s="123">
        <f t="shared" si="72"/>
        <v>0</v>
      </c>
      <c r="F340" s="122"/>
      <c r="G340" s="134"/>
      <c r="H340" s="122"/>
      <c r="I340" s="134"/>
      <c r="J340" s="122"/>
      <c r="K340" s="134"/>
      <c r="L340" s="122"/>
      <c r="M340" s="134"/>
      <c r="N340" s="123">
        <f t="shared" si="69"/>
        <v>0</v>
      </c>
      <c r="O340" s="122"/>
      <c r="P340" s="134"/>
      <c r="Q340" s="123">
        <f t="shared" si="70"/>
        <v>0</v>
      </c>
      <c r="R340" s="121">
        <f t="shared" si="73"/>
        <v>0</v>
      </c>
      <c r="S340" s="122">
        <f t="shared" si="73"/>
        <v>0</v>
      </c>
      <c r="T340" s="122"/>
      <c r="U340" s="122"/>
      <c r="V340" s="123">
        <f t="shared" si="67"/>
        <v>0</v>
      </c>
      <c r="W340" s="107">
        <f t="shared" si="68"/>
        <v>0</v>
      </c>
      <c r="X340" s="265"/>
    </row>
    <row r="341" spans="1:24" ht="24" customHeight="1">
      <c r="A341" s="100" t="s">
        <v>787</v>
      </c>
      <c r="B341" s="101" t="s">
        <v>373</v>
      </c>
      <c r="C341" s="102">
        <f>C342</f>
        <v>66</v>
      </c>
      <c r="D341" s="102">
        <f>D342</f>
        <v>0</v>
      </c>
      <c r="E341" s="103">
        <f t="shared" si="72"/>
        <v>66</v>
      </c>
      <c r="F341" s="102">
        <f>F342</f>
        <v>0</v>
      </c>
      <c r="G341" s="133"/>
      <c r="H341" s="102">
        <f>H342</f>
        <v>0</v>
      </c>
      <c r="I341" s="133"/>
      <c r="J341" s="102">
        <f>J342</f>
        <v>0</v>
      </c>
      <c r="K341" s="133"/>
      <c r="L341" s="102">
        <f>L342</f>
        <v>0</v>
      </c>
      <c r="M341" s="133"/>
      <c r="N341" s="103">
        <f t="shared" si="69"/>
        <v>0</v>
      </c>
      <c r="O341" s="102">
        <f>O342</f>
        <v>0</v>
      </c>
      <c r="P341" s="133"/>
      <c r="Q341" s="103">
        <f t="shared" si="70"/>
        <v>0</v>
      </c>
      <c r="R341" s="102">
        <f>R342</f>
        <v>66</v>
      </c>
      <c r="S341" s="102">
        <f>S342</f>
        <v>0</v>
      </c>
      <c r="T341" s="102">
        <f>T342</f>
        <v>0</v>
      </c>
      <c r="U341" s="102">
        <f>U342</f>
        <v>0</v>
      </c>
      <c r="V341" s="103">
        <f t="shared" si="67"/>
        <v>66</v>
      </c>
      <c r="W341" s="104">
        <f t="shared" si="68"/>
        <v>0</v>
      </c>
      <c r="X341" s="264"/>
    </row>
    <row r="342" spans="1:24" ht="24" customHeight="1">
      <c r="A342" s="105">
        <v>2200599</v>
      </c>
      <c r="B342" s="106" t="s">
        <v>374</v>
      </c>
      <c r="C342" s="122">
        <v>66</v>
      </c>
      <c r="D342" s="122">
        <v>0</v>
      </c>
      <c r="E342" s="123">
        <f t="shared" si="72"/>
        <v>66</v>
      </c>
      <c r="F342" s="122"/>
      <c r="G342" s="134"/>
      <c r="H342" s="122"/>
      <c r="I342" s="134"/>
      <c r="J342" s="122"/>
      <c r="K342" s="134"/>
      <c r="L342" s="122"/>
      <c r="M342" s="134"/>
      <c r="N342" s="123">
        <f t="shared" si="69"/>
        <v>0</v>
      </c>
      <c r="O342" s="122"/>
      <c r="P342" s="134"/>
      <c r="Q342" s="123">
        <f t="shared" si="70"/>
        <v>0</v>
      </c>
      <c r="R342" s="121">
        <f>C342+N342</f>
        <v>66</v>
      </c>
      <c r="S342" s="122">
        <f>D342+O342</f>
        <v>0</v>
      </c>
      <c r="T342" s="122"/>
      <c r="U342" s="122"/>
      <c r="V342" s="123">
        <f t="shared" si="67"/>
        <v>66</v>
      </c>
      <c r="W342" s="107">
        <f t="shared" si="68"/>
        <v>0</v>
      </c>
      <c r="X342" s="265"/>
    </row>
    <row r="343" spans="1:24" ht="24" customHeight="1">
      <c r="A343" s="95" t="s">
        <v>788</v>
      </c>
      <c r="B343" s="96" t="s">
        <v>111</v>
      </c>
      <c r="C343" s="97">
        <f>SUM(C346,C344)</f>
        <v>2901</v>
      </c>
      <c r="D343" s="97">
        <f>SUM(D346,D344)</f>
        <v>133</v>
      </c>
      <c r="E343" s="98">
        <f t="shared" si="72"/>
        <v>3034</v>
      </c>
      <c r="F343" s="97">
        <f>SUM(F346,F344)</f>
        <v>-215</v>
      </c>
      <c r="G343" s="132"/>
      <c r="H343" s="97">
        <f>SUM(H346,H344)</f>
        <v>0</v>
      </c>
      <c r="I343" s="132"/>
      <c r="J343" s="97">
        <f>SUM(J346,J344)</f>
        <v>0</v>
      </c>
      <c r="K343" s="132"/>
      <c r="L343" s="97">
        <f>SUM(L346,L344)</f>
        <v>0</v>
      </c>
      <c r="M343" s="132"/>
      <c r="N343" s="98">
        <f t="shared" si="69"/>
        <v>-215</v>
      </c>
      <c r="O343" s="97">
        <f>SUM(O346,O344)</f>
        <v>20</v>
      </c>
      <c r="P343" s="132"/>
      <c r="Q343" s="98">
        <f t="shared" si="70"/>
        <v>-195</v>
      </c>
      <c r="R343" s="97">
        <f>SUM(R346,R344)</f>
        <v>2686</v>
      </c>
      <c r="S343" s="97">
        <f>SUM(S346,S344)</f>
        <v>153</v>
      </c>
      <c r="T343" s="97">
        <f>SUM(T346,T344)</f>
        <v>20</v>
      </c>
      <c r="U343" s="97">
        <f>SUM(U346,U344)</f>
        <v>113</v>
      </c>
      <c r="V343" s="98">
        <f t="shared" si="67"/>
        <v>2839</v>
      </c>
      <c r="W343" s="99">
        <f t="shared" si="68"/>
        <v>-195</v>
      </c>
      <c r="X343" s="263"/>
    </row>
    <row r="344" spans="1:24" ht="24" customHeight="1">
      <c r="A344" s="100" t="s">
        <v>789</v>
      </c>
      <c r="B344" s="101" t="s">
        <v>375</v>
      </c>
      <c r="C344" s="102">
        <f>C345</f>
        <v>10</v>
      </c>
      <c r="D344" s="102">
        <f>D345</f>
        <v>133</v>
      </c>
      <c r="E344" s="103">
        <f t="shared" si="72"/>
        <v>143</v>
      </c>
      <c r="F344" s="102">
        <f>F345</f>
        <v>0</v>
      </c>
      <c r="G344" s="133"/>
      <c r="H344" s="102">
        <f>H345</f>
        <v>0</v>
      </c>
      <c r="I344" s="133"/>
      <c r="J344" s="102">
        <f>J345</f>
        <v>0</v>
      </c>
      <c r="K344" s="133"/>
      <c r="L344" s="102">
        <f>L345</f>
        <v>0</v>
      </c>
      <c r="M344" s="133"/>
      <c r="N344" s="103">
        <f t="shared" si="69"/>
        <v>0</v>
      </c>
      <c r="O344" s="102">
        <f>O345</f>
        <v>20</v>
      </c>
      <c r="P344" s="133"/>
      <c r="Q344" s="103">
        <f t="shared" si="70"/>
        <v>20</v>
      </c>
      <c r="R344" s="102">
        <f>R345</f>
        <v>10</v>
      </c>
      <c r="S344" s="102">
        <f>S345</f>
        <v>153</v>
      </c>
      <c r="T344" s="102">
        <f>T345</f>
        <v>20</v>
      </c>
      <c r="U344" s="102">
        <f>U345</f>
        <v>113</v>
      </c>
      <c r="V344" s="103">
        <f t="shared" si="67"/>
        <v>163</v>
      </c>
      <c r="W344" s="104">
        <f t="shared" si="68"/>
        <v>20</v>
      </c>
      <c r="X344" s="264"/>
    </row>
    <row r="345" spans="1:24" ht="24" customHeight="1">
      <c r="A345" s="105">
        <v>2210106</v>
      </c>
      <c r="B345" s="106" t="s">
        <v>376</v>
      </c>
      <c r="C345" s="122">
        <v>10</v>
      </c>
      <c r="D345" s="122">
        <v>133</v>
      </c>
      <c r="E345" s="123">
        <f t="shared" si="72"/>
        <v>143</v>
      </c>
      <c r="F345" s="122"/>
      <c r="G345" s="134"/>
      <c r="H345" s="122"/>
      <c r="I345" s="134"/>
      <c r="J345" s="122"/>
      <c r="K345" s="134"/>
      <c r="L345" s="122"/>
      <c r="M345" s="134"/>
      <c r="N345" s="123">
        <f t="shared" si="69"/>
        <v>0</v>
      </c>
      <c r="O345" s="122">
        <v>20</v>
      </c>
      <c r="P345" s="134" t="s">
        <v>790</v>
      </c>
      <c r="Q345" s="123">
        <f t="shared" si="70"/>
        <v>20</v>
      </c>
      <c r="R345" s="121">
        <f>C345+N345</f>
        <v>10</v>
      </c>
      <c r="S345" s="122">
        <f>D345+O345</f>
        <v>153</v>
      </c>
      <c r="T345" s="122">
        <v>20</v>
      </c>
      <c r="U345" s="122">
        <v>113</v>
      </c>
      <c r="V345" s="123">
        <f t="shared" si="67"/>
        <v>163</v>
      </c>
      <c r="W345" s="107">
        <f t="shared" si="68"/>
        <v>20</v>
      </c>
      <c r="X345" s="265" t="s">
        <v>984</v>
      </c>
    </row>
    <row r="346" spans="1:24" ht="24" customHeight="1">
      <c r="A346" s="100" t="s">
        <v>791</v>
      </c>
      <c r="B346" s="101" t="s">
        <v>377</v>
      </c>
      <c r="C346" s="102">
        <f>C347</f>
        <v>2891</v>
      </c>
      <c r="D346" s="102">
        <f>D347</f>
        <v>0</v>
      </c>
      <c r="E346" s="103">
        <f t="shared" si="72"/>
        <v>2891</v>
      </c>
      <c r="F346" s="102">
        <f>F347</f>
        <v>-215</v>
      </c>
      <c r="G346" s="133"/>
      <c r="H346" s="102">
        <f>H347</f>
        <v>0</v>
      </c>
      <c r="I346" s="133"/>
      <c r="J346" s="102">
        <f>J347</f>
        <v>0</v>
      </c>
      <c r="K346" s="133"/>
      <c r="L346" s="102">
        <f>L347</f>
        <v>0</v>
      </c>
      <c r="M346" s="133"/>
      <c r="N346" s="103">
        <f t="shared" si="69"/>
        <v>-215</v>
      </c>
      <c r="O346" s="102">
        <f>O347</f>
        <v>0</v>
      </c>
      <c r="P346" s="133"/>
      <c r="Q346" s="103">
        <f t="shared" si="70"/>
        <v>-215</v>
      </c>
      <c r="R346" s="102">
        <f>R347</f>
        <v>2676</v>
      </c>
      <c r="S346" s="108">
        <v>0</v>
      </c>
      <c r="T346" s="108">
        <v>0</v>
      </c>
      <c r="U346" s="108">
        <v>0</v>
      </c>
      <c r="V346" s="103">
        <f t="shared" si="67"/>
        <v>2676</v>
      </c>
      <c r="W346" s="104">
        <f t="shared" si="68"/>
        <v>-215</v>
      </c>
      <c r="X346" s="264"/>
    </row>
    <row r="347" spans="1:24" ht="24" customHeight="1">
      <c r="A347" s="105">
        <v>2210201</v>
      </c>
      <c r="B347" s="106" t="s">
        <v>94</v>
      </c>
      <c r="C347" s="122">
        <v>2891</v>
      </c>
      <c r="D347" s="122">
        <v>0</v>
      </c>
      <c r="E347" s="123">
        <f t="shared" si="72"/>
        <v>2891</v>
      </c>
      <c r="F347" s="122">
        <v>-215</v>
      </c>
      <c r="G347" s="134" t="s">
        <v>578</v>
      </c>
      <c r="H347" s="122"/>
      <c r="I347" s="134"/>
      <c r="J347" s="122"/>
      <c r="K347" s="134"/>
      <c r="L347" s="122"/>
      <c r="M347" s="134"/>
      <c r="N347" s="123">
        <f t="shared" si="69"/>
        <v>-215</v>
      </c>
      <c r="O347" s="122"/>
      <c r="P347" s="134"/>
      <c r="Q347" s="123">
        <f t="shared" si="70"/>
        <v>-215</v>
      </c>
      <c r="R347" s="121">
        <f>C347+N347</f>
        <v>2676</v>
      </c>
      <c r="S347" s="122">
        <f>D347+O347</f>
        <v>0</v>
      </c>
      <c r="T347" s="122">
        <v>0</v>
      </c>
      <c r="U347" s="122">
        <v>0</v>
      </c>
      <c r="V347" s="123">
        <f t="shared" si="67"/>
        <v>2676</v>
      </c>
      <c r="W347" s="107">
        <f t="shared" si="68"/>
        <v>-215</v>
      </c>
      <c r="X347" s="265" t="s">
        <v>494</v>
      </c>
    </row>
    <row r="348" spans="1:24" ht="24" customHeight="1">
      <c r="A348" s="95" t="s">
        <v>792</v>
      </c>
      <c r="B348" s="96" t="s">
        <v>112</v>
      </c>
      <c r="C348" s="97">
        <f>C349</f>
        <v>729</v>
      </c>
      <c r="D348" s="97">
        <f>D349</f>
        <v>0</v>
      </c>
      <c r="E348" s="98">
        <f t="shared" si="72"/>
        <v>729</v>
      </c>
      <c r="F348" s="97">
        <f>F349</f>
        <v>8</v>
      </c>
      <c r="G348" s="132"/>
      <c r="H348" s="97">
        <f>H349</f>
        <v>1</v>
      </c>
      <c r="I348" s="132"/>
      <c r="J348" s="97">
        <f>J349</f>
        <v>-205</v>
      </c>
      <c r="K348" s="132"/>
      <c r="L348" s="97">
        <f>L349</f>
        <v>253</v>
      </c>
      <c r="M348" s="132"/>
      <c r="N348" s="98">
        <f t="shared" si="69"/>
        <v>57</v>
      </c>
      <c r="O348" s="97">
        <f>O349</f>
        <v>0</v>
      </c>
      <c r="P348" s="132"/>
      <c r="Q348" s="98">
        <f t="shared" si="70"/>
        <v>57</v>
      </c>
      <c r="R348" s="97">
        <f>R349</f>
        <v>786</v>
      </c>
      <c r="S348" s="97">
        <f>S349</f>
        <v>0</v>
      </c>
      <c r="T348" s="97">
        <f>T349</f>
        <v>0</v>
      </c>
      <c r="U348" s="97">
        <f>U349</f>
        <v>0</v>
      </c>
      <c r="V348" s="98">
        <f t="shared" si="67"/>
        <v>786</v>
      </c>
      <c r="W348" s="99">
        <f t="shared" si="68"/>
        <v>57</v>
      </c>
      <c r="X348" s="263"/>
    </row>
    <row r="349" spans="1:24" ht="24" customHeight="1">
      <c r="A349" s="100" t="s">
        <v>793</v>
      </c>
      <c r="B349" s="101" t="s">
        <v>378</v>
      </c>
      <c r="C349" s="102">
        <f>SUM(C350:C352)</f>
        <v>729</v>
      </c>
      <c r="D349" s="102">
        <f>SUM(D350:D352)</f>
        <v>0</v>
      </c>
      <c r="E349" s="103">
        <f t="shared" si="72"/>
        <v>729</v>
      </c>
      <c r="F349" s="102">
        <f>SUM(F350:F352)</f>
        <v>8</v>
      </c>
      <c r="G349" s="133"/>
      <c r="H349" s="102">
        <f>SUM(H350:H352)</f>
        <v>1</v>
      </c>
      <c r="I349" s="133"/>
      <c r="J349" s="102">
        <f>SUM(J350:J352)</f>
        <v>-205</v>
      </c>
      <c r="K349" s="133"/>
      <c r="L349" s="102">
        <f>SUM(L350:L352)</f>
        <v>253</v>
      </c>
      <c r="M349" s="133"/>
      <c r="N349" s="103">
        <f t="shared" si="69"/>
        <v>57</v>
      </c>
      <c r="O349" s="102">
        <f>SUM(O350:O352)</f>
        <v>0</v>
      </c>
      <c r="P349" s="133"/>
      <c r="Q349" s="103">
        <f t="shared" si="70"/>
        <v>57</v>
      </c>
      <c r="R349" s="102">
        <f>SUM(R350:R352)</f>
        <v>786</v>
      </c>
      <c r="S349" s="102">
        <f>SUM(S350:S352)</f>
        <v>0</v>
      </c>
      <c r="T349" s="102">
        <f>SUM(T350:T352)</f>
        <v>0</v>
      </c>
      <c r="U349" s="102">
        <f>SUM(U350:U352)</f>
        <v>0</v>
      </c>
      <c r="V349" s="103">
        <f t="shared" si="67"/>
        <v>786</v>
      </c>
      <c r="W349" s="104">
        <f t="shared" si="68"/>
        <v>57</v>
      </c>
      <c r="X349" s="264"/>
    </row>
    <row r="350" spans="1:24" ht="24" customHeight="1">
      <c r="A350" s="105">
        <v>2220115</v>
      </c>
      <c r="B350" s="106" t="s">
        <v>379</v>
      </c>
      <c r="C350" s="122">
        <v>315</v>
      </c>
      <c r="D350" s="122">
        <v>0</v>
      </c>
      <c r="E350" s="123">
        <f t="shared" si="72"/>
        <v>315</v>
      </c>
      <c r="F350" s="122"/>
      <c r="G350" s="134"/>
      <c r="H350" s="122"/>
      <c r="I350" s="134"/>
      <c r="J350" s="122">
        <v>20</v>
      </c>
      <c r="K350" s="134" t="s">
        <v>794</v>
      </c>
      <c r="L350" s="122"/>
      <c r="M350" s="134"/>
      <c r="N350" s="123">
        <f t="shared" si="69"/>
        <v>20</v>
      </c>
      <c r="O350" s="122"/>
      <c r="P350" s="134"/>
      <c r="Q350" s="123">
        <f t="shared" si="70"/>
        <v>20</v>
      </c>
      <c r="R350" s="121">
        <f t="shared" ref="R350:S352" si="74">C350+N350</f>
        <v>335</v>
      </c>
      <c r="S350" s="122">
        <f t="shared" si="74"/>
        <v>0</v>
      </c>
      <c r="T350" s="122"/>
      <c r="U350" s="122"/>
      <c r="V350" s="123">
        <f t="shared" si="67"/>
        <v>335</v>
      </c>
      <c r="W350" s="107">
        <f t="shared" si="68"/>
        <v>20</v>
      </c>
      <c r="X350" s="265" t="s">
        <v>985</v>
      </c>
    </row>
    <row r="351" spans="1:24" ht="24" customHeight="1">
      <c r="A351" s="105">
        <v>2220150</v>
      </c>
      <c r="B351" s="106" t="s">
        <v>157</v>
      </c>
      <c r="C351" s="122">
        <v>32</v>
      </c>
      <c r="D351" s="122">
        <v>0</v>
      </c>
      <c r="E351" s="123">
        <f t="shared" si="72"/>
        <v>32</v>
      </c>
      <c r="F351" s="122">
        <v>8</v>
      </c>
      <c r="G351" s="134" t="s">
        <v>578</v>
      </c>
      <c r="H351" s="122">
        <v>1</v>
      </c>
      <c r="I351" s="134" t="s">
        <v>795</v>
      </c>
      <c r="J351" s="122"/>
      <c r="K351" s="134"/>
      <c r="L351" s="122"/>
      <c r="M351" s="134"/>
      <c r="N351" s="123">
        <f t="shared" si="69"/>
        <v>9</v>
      </c>
      <c r="O351" s="122"/>
      <c r="P351" s="134"/>
      <c r="Q351" s="123">
        <f t="shared" si="70"/>
        <v>9</v>
      </c>
      <c r="R351" s="121">
        <f t="shared" si="74"/>
        <v>41</v>
      </c>
      <c r="S351" s="122">
        <f t="shared" si="74"/>
        <v>0</v>
      </c>
      <c r="T351" s="122"/>
      <c r="U351" s="122"/>
      <c r="V351" s="123">
        <f t="shared" si="67"/>
        <v>41</v>
      </c>
      <c r="W351" s="107">
        <f t="shared" si="68"/>
        <v>9</v>
      </c>
      <c r="X351" s="265" t="s">
        <v>494</v>
      </c>
    </row>
    <row r="352" spans="1:24" ht="163.95" customHeight="1">
      <c r="A352" s="105">
        <v>2220199</v>
      </c>
      <c r="B352" s="106" t="s">
        <v>380</v>
      </c>
      <c r="C352" s="122">
        <v>382</v>
      </c>
      <c r="D352" s="122">
        <v>0</v>
      </c>
      <c r="E352" s="123">
        <f t="shared" si="72"/>
        <v>382</v>
      </c>
      <c r="F352" s="122"/>
      <c r="G352" s="134"/>
      <c r="H352" s="122"/>
      <c r="I352" s="134"/>
      <c r="J352" s="122">
        <v>-225</v>
      </c>
      <c r="K352" s="134" t="s">
        <v>796</v>
      </c>
      <c r="L352" s="122">
        <v>253</v>
      </c>
      <c r="M352" s="134" t="s">
        <v>797</v>
      </c>
      <c r="N352" s="123">
        <f t="shared" si="69"/>
        <v>28</v>
      </c>
      <c r="O352" s="122"/>
      <c r="P352" s="134"/>
      <c r="Q352" s="123">
        <f t="shared" si="70"/>
        <v>28</v>
      </c>
      <c r="R352" s="121">
        <f t="shared" si="74"/>
        <v>410</v>
      </c>
      <c r="S352" s="122">
        <f t="shared" si="74"/>
        <v>0</v>
      </c>
      <c r="T352" s="122"/>
      <c r="U352" s="122"/>
      <c r="V352" s="123">
        <f t="shared" si="67"/>
        <v>410</v>
      </c>
      <c r="W352" s="107">
        <f t="shared" si="68"/>
        <v>28</v>
      </c>
      <c r="X352" s="265" t="s">
        <v>986</v>
      </c>
    </row>
    <row r="353" spans="1:24" ht="24" customHeight="1">
      <c r="A353" s="95" t="s">
        <v>798</v>
      </c>
      <c r="B353" s="96" t="s">
        <v>113</v>
      </c>
      <c r="C353" s="97">
        <f>SUM(C360,C354,C363,C365,C367)</f>
        <v>4284</v>
      </c>
      <c r="D353" s="97">
        <f>SUM(D360,D354,D363,D365,D367)</f>
        <v>12</v>
      </c>
      <c r="E353" s="98">
        <f t="shared" si="72"/>
        <v>4296</v>
      </c>
      <c r="F353" s="97">
        <f>SUM(F360,F354,F363,F365)</f>
        <v>26</v>
      </c>
      <c r="G353" s="132"/>
      <c r="H353" s="97">
        <f>SUM(H360,H354,H363,H365)</f>
        <v>0</v>
      </c>
      <c r="I353" s="132"/>
      <c r="J353" s="97">
        <f>SUM(J360,J354,J363+J367,J365)</f>
        <v>-4769</v>
      </c>
      <c r="K353" s="132"/>
      <c r="L353" s="97">
        <f>SUM(L360,L354,L363,L365)</f>
        <v>4591</v>
      </c>
      <c r="M353" s="132"/>
      <c r="N353" s="98">
        <f t="shared" si="69"/>
        <v>-152</v>
      </c>
      <c r="O353" s="97">
        <f>SUM(O360,O354,O363,O365,O367)</f>
        <v>57</v>
      </c>
      <c r="P353" s="132"/>
      <c r="Q353" s="98">
        <f t="shared" si="70"/>
        <v>-95</v>
      </c>
      <c r="R353" s="97">
        <f>SUM(R360,R354,R363,R365,R367)</f>
        <v>4132</v>
      </c>
      <c r="S353" s="97">
        <f>SUM(S360,S354,S363,S365,S367)</f>
        <v>69</v>
      </c>
      <c r="T353" s="97">
        <f>SUM(T360,T354,T363,T365,T367)</f>
        <v>0</v>
      </c>
      <c r="U353" s="97">
        <f>SUM(U360,U354,U363,U365,U367)</f>
        <v>12</v>
      </c>
      <c r="V353" s="98">
        <f t="shared" si="67"/>
        <v>4201</v>
      </c>
      <c r="W353" s="99">
        <f t="shared" si="68"/>
        <v>-95</v>
      </c>
      <c r="X353" s="263"/>
    </row>
    <row r="354" spans="1:24" ht="24" customHeight="1">
      <c r="A354" s="100" t="s">
        <v>799</v>
      </c>
      <c r="B354" s="101" t="s">
        <v>381</v>
      </c>
      <c r="C354" s="102">
        <f>SUM(C355:C359)</f>
        <v>2908</v>
      </c>
      <c r="D354" s="102">
        <f>SUM(D355:D359)</f>
        <v>0</v>
      </c>
      <c r="E354" s="103">
        <f t="shared" si="72"/>
        <v>2908</v>
      </c>
      <c r="F354" s="102">
        <f>SUM(F355:F359)</f>
        <v>25</v>
      </c>
      <c r="G354" s="133"/>
      <c r="H354" s="102">
        <f>SUM(H355:H359)</f>
        <v>0</v>
      </c>
      <c r="I354" s="133"/>
      <c r="J354" s="102">
        <f>SUM(J355:J359)</f>
        <v>-1817</v>
      </c>
      <c r="K354" s="133"/>
      <c r="L354" s="102">
        <f>SUM(L355:L359)</f>
        <v>4103</v>
      </c>
      <c r="M354" s="133"/>
      <c r="N354" s="103">
        <f t="shared" si="69"/>
        <v>2311</v>
      </c>
      <c r="O354" s="102">
        <f>SUM(O355:O359)</f>
        <v>0</v>
      </c>
      <c r="P354" s="133"/>
      <c r="Q354" s="103">
        <f t="shared" si="70"/>
        <v>2311</v>
      </c>
      <c r="R354" s="102">
        <f>SUM(R355:R359)</f>
        <v>5219</v>
      </c>
      <c r="S354" s="102">
        <f>SUM(S355:S359)</f>
        <v>0</v>
      </c>
      <c r="T354" s="102">
        <f>SUM(T355:T359)</f>
        <v>0</v>
      </c>
      <c r="U354" s="102">
        <f>SUM(U355:U359)</f>
        <v>0</v>
      </c>
      <c r="V354" s="103">
        <f t="shared" si="67"/>
        <v>5219</v>
      </c>
      <c r="W354" s="104">
        <f t="shared" si="68"/>
        <v>2311</v>
      </c>
      <c r="X354" s="264"/>
    </row>
    <row r="355" spans="1:24" ht="24" customHeight="1">
      <c r="A355" s="105">
        <v>2240101</v>
      </c>
      <c r="B355" s="106" t="s">
        <v>122</v>
      </c>
      <c r="C355" s="122">
        <v>407</v>
      </c>
      <c r="D355" s="122">
        <v>0</v>
      </c>
      <c r="E355" s="123">
        <f t="shared" si="72"/>
        <v>407</v>
      </c>
      <c r="F355" s="122">
        <v>25</v>
      </c>
      <c r="G355" s="134" t="s">
        <v>578</v>
      </c>
      <c r="H355" s="122"/>
      <c r="I355" s="134"/>
      <c r="J355" s="122"/>
      <c r="K355" s="134"/>
      <c r="L355" s="122"/>
      <c r="M355" s="134"/>
      <c r="N355" s="123">
        <f t="shared" si="69"/>
        <v>25</v>
      </c>
      <c r="O355" s="122"/>
      <c r="P355" s="134"/>
      <c r="Q355" s="123">
        <f t="shared" si="70"/>
        <v>25</v>
      </c>
      <c r="R355" s="121">
        <f t="shared" ref="R355:S359" si="75">C355+N355</f>
        <v>432</v>
      </c>
      <c r="S355" s="122">
        <f t="shared" si="75"/>
        <v>0</v>
      </c>
      <c r="T355" s="122">
        <v>0</v>
      </c>
      <c r="U355" s="122">
        <v>0</v>
      </c>
      <c r="V355" s="123">
        <f t="shared" si="67"/>
        <v>432</v>
      </c>
      <c r="W355" s="107">
        <f t="shared" si="68"/>
        <v>25</v>
      </c>
      <c r="X355" s="265" t="s">
        <v>494</v>
      </c>
    </row>
    <row r="356" spans="1:24" ht="24" customHeight="1">
      <c r="A356" s="105">
        <v>2240106</v>
      </c>
      <c r="B356" s="106" t="s">
        <v>382</v>
      </c>
      <c r="C356" s="122">
        <v>9</v>
      </c>
      <c r="D356" s="122">
        <v>0</v>
      </c>
      <c r="E356" s="123">
        <f t="shared" si="72"/>
        <v>9</v>
      </c>
      <c r="F356" s="122"/>
      <c r="G356" s="134"/>
      <c r="H356" s="122"/>
      <c r="I356" s="134"/>
      <c r="J356" s="122"/>
      <c r="K356" s="134"/>
      <c r="L356" s="122"/>
      <c r="M356" s="134"/>
      <c r="N356" s="123">
        <f t="shared" si="69"/>
        <v>0</v>
      </c>
      <c r="O356" s="122"/>
      <c r="P356" s="134"/>
      <c r="Q356" s="123">
        <f t="shared" si="70"/>
        <v>0</v>
      </c>
      <c r="R356" s="121">
        <f t="shared" si="75"/>
        <v>9</v>
      </c>
      <c r="S356" s="122">
        <f t="shared" si="75"/>
        <v>0</v>
      </c>
      <c r="T356" s="122">
        <v>0</v>
      </c>
      <c r="U356" s="122">
        <v>0</v>
      </c>
      <c r="V356" s="123">
        <f t="shared" si="67"/>
        <v>9</v>
      </c>
      <c r="W356" s="107">
        <f t="shared" si="68"/>
        <v>0</v>
      </c>
      <c r="X356" s="265"/>
    </row>
    <row r="357" spans="1:24" ht="24" customHeight="1">
      <c r="A357" s="105">
        <v>2240107</v>
      </c>
      <c r="B357" s="106" t="s">
        <v>383</v>
      </c>
      <c r="C357" s="122">
        <v>9</v>
      </c>
      <c r="D357" s="122">
        <v>0</v>
      </c>
      <c r="E357" s="123">
        <f t="shared" si="72"/>
        <v>9</v>
      </c>
      <c r="F357" s="122"/>
      <c r="G357" s="134"/>
      <c r="H357" s="122"/>
      <c r="I357" s="134"/>
      <c r="J357" s="122"/>
      <c r="K357" s="134"/>
      <c r="L357" s="122"/>
      <c r="M357" s="134"/>
      <c r="N357" s="123">
        <f t="shared" si="69"/>
        <v>0</v>
      </c>
      <c r="O357" s="122"/>
      <c r="P357" s="134"/>
      <c r="Q357" s="123">
        <f t="shared" si="70"/>
        <v>0</v>
      </c>
      <c r="R357" s="121">
        <f t="shared" si="75"/>
        <v>9</v>
      </c>
      <c r="S357" s="122">
        <f t="shared" si="75"/>
        <v>0</v>
      </c>
      <c r="T357" s="122">
        <v>0</v>
      </c>
      <c r="U357" s="122">
        <v>0</v>
      </c>
      <c r="V357" s="123">
        <f t="shared" ref="V357:V374" si="76">SUM(R357:S357)</f>
        <v>9</v>
      </c>
      <c r="W357" s="107">
        <f t="shared" si="68"/>
        <v>0</v>
      </c>
      <c r="X357" s="265"/>
    </row>
    <row r="358" spans="1:24" ht="24" customHeight="1">
      <c r="A358" s="105">
        <v>2240108</v>
      </c>
      <c r="B358" s="106" t="s">
        <v>384</v>
      </c>
      <c r="C358" s="122">
        <v>140</v>
      </c>
      <c r="D358" s="122">
        <v>0</v>
      </c>
      <c r="E358" s="123">
        <f t="shared" si="72"/>
        <v>140</v>
      </c>
      <c r="F358" s="122"/>
      <c r="G358" s="134"/>
      <c r="H358" s="122"/>
      <c r="I358" s="134"/>
      <c r="J358" s="122"/>
      <c r="K358" s="134"/>
      <c r="L358" s="122"/>
      <c r="M358" s="134"/>
      <c r="N358" s="123">
        <f t="shared" si="69"/>
        <v>0</v>
      </c>
      <c r="O358" s="122"/>
      <c r="P358" s="134"/>
      <c r="Q358" s="123">
        <f t="shared" si="70"/>
        <v>0</v>
      </c>
      <c r="R358" s="121">
        <f t="shared" si="75"/>
        <v>140</v>
      </c>
      <c r="S358" s="122">
        <f t="shared" si="75"/>
        <v>0</v>
      </c>
      <c r="T358" s="122">
        <v>0</v>
      </c>
      <c r="U358" s="122">
        <v>0</v>
      </c>
      <c r="V358" s="123">
        <f t="shared" si="76"/>
        <v>140</v>
      </c>
      <c r="W358" s="107">
        <f t="shared" si="68"/>
        <v>0</v>
      </c>
      <c r="X358" s="265"/>
    </row>
    <row r="359" spans="1:24" ht="192.6" customHeight="1">
      <c r="A359" s="105">
        <v>2240199</v>
      </c>
      <c r="B359" s="106" t="s">
        <v>831</v>
      </c>
      <c r="C359" s="122">
        <v>2343</v>
      </c>
      <c r="D359" s="122">
        <v>0</v>
      </c>
      <c r="E359" s="123">
        <f t="shared" si="72"/>
        <v>2343</v>
      </c>
      <c r="F359" s="122"/>
      <c r="G359" s="134"/>
      <c r="H359" s="122"/>
      <c r="I359" s="134"/>
      <c r="J359" s="122">
        <v>-1817</v>
      </c>
      <c r="K359" s="134" t="s">
        <v>863</v>
      </c>
      <c r="L359" s="122">
        <v>4103</v>
      </c>
      <c r="M359" s="134" t="s">
        <v>841</v>
      </c>
      <c r="N359" s="123">
        <f t="shared" si="69"/>
        <v>2286</v>
      </c>
      <c r="O359" s="122"/>
      <c r="P359" s="134"/>
      <c r="Q359" s="123">
        <f t="shared" si="70"/>
        <v>2286</v>
      </c>
      <c r="R359" s="121">
        <f t="shared" si="75"/>
        <v>4629</v>
      </c>
      <c r="S359" s="122">
        <f t="shared" si="75"/>
        <v>0</v>
      </c>
      <c r="T359" s="122">
        <v>0</v>
      </c>
      <c r="U359" s="122">
        <v>0</v>
      </c>
      <c r="V359" s="123">
        <f t="shared" si="76"/>
        <v>4629</v>
      </c>
      <c r="W359" s="107">
        <f t="shared" si="68"/>
        <v>2286</v>
      </c>
      <c r="X359" s="265" t="s">
        <v>987</v>
      </c>
    </row>
    <row r="360" spans="1:24" ht="24" customHeight="1">
      <c r="A360" s="100" t="s">
        <v>800</v>
      </c>
      <c r="B360" s="101" t="s">
        <v>385</v>
      </c>
      <c r="C360" s="102">
        <f>SUM(C361:C362)</f>
        <v>1337</v>
      </c>
      <c r="D360" s="102">
        <f>SUM(D361:D362)</f>
        <v>0</v>
      </c>
      <c r="E360" s="103">
        <f t="shared" si="72"/>
        <v>1337</v>
      </c>
      <c r="F360" s="102">
        <f>SUM(F361:F362)</f>
        <v>0</v>
      </c>
      <c r="G360" s="133"/>
      <c r="H360" s="102">
        <f>SUM(H361:H362)</f>
        <v>0</v>
      </c>
      <c r="I360" s="133"/>
      <c r="J360" s="102">
        <f>SUM(J361:J362)</f>
        <v>-30</v>
      </c>
      <c r="K360" s="133"/>
      <c r="L360" s="102">
        <f>SUM(L361:L362)</f>
        <v>474</v>
      </c>
      <c r="M360" s="133"/>
      <c r="N360" s="103">
        <f t="shared" si="69"/>
        <v>444</v>
      </c>
      <c r="O360" s="102">
        <f>SUM(O361:O362)</f>
        <v>0</v>
      </c>
      <c r="P360" s="133"/>
      <c r="Q360" s="103">
        <f t="shared" si="70"/>
        <v>444</v>
      </c>
      <c r="R360" s="102">
        <f>SUM(R361:R362)</f>
        <v>1781</v>
      </c>
      <c r="S360" s="102">
        <f>SUM(S361:S362)</f>
        <v>0</v>
      </c>
      <c r="T360" s="102">
        <f>SUM(T361:T362)</f>
        <v>0</v>
      </c>
      <c r="U360" s="102">
        <f>SUM(U361:U362)</f>
        <v>0</v>
      </c>
      <c r="V360" s="103">
        <f t="shared" si="76"/>
        <v>1781</v>
      </c>
      <c r="W360" s="104">
        <f t="shared" si="68"/>
        <v>444</v>
      </c>
      <c r="X360" s="264"/>
    </row>
    <row r="361" spans="1:24" ht="24" customHeight="1">
      <c r="A361" s="105">
        <v>2240201</v>
      </c>
      <c r="B361" s="106" t="s">
        <v>122</v>
      </c>
      <c r="C361" s="122">
        <v>94</v>
      </c>
      <c r="D361" s="122">
        <v>0</v>
      </c>
      <c r="E361" s="123">
        <f t="shared" si="72"/>
        <v>94</v>
      </c>
      <c r="F361" s="122"/>
      <c r="G361" s="134"/>
      <c r="H361" s="122"/>
      <c r="I361" s="134"/>
      <c r="J361" s="122"/>
      <c r="K361" s="134"/>
      <c r="L361" s="122"/>
      <c r="M361" s="134"/>
      <c r="N361" s="123">
        <f t="shared" si="69"/>
        <v>0</v>
      </c>
      <c r="O361" s="122"/>
      <c r="P361" s="134"/>
      <c r="Q361" s="123">
        <f t="shared" si="70"/>
        <v>0</v>
      </c>
      <c r="R361" s="121">
        <f>C361+N361</f>
        <v>94</v>
      </c>
      <c r="S361" s="122">
        <f>D361+O361</f>
        <v>0</v>
      </c>
      <c r="T361" s="122"/>
      <c r="U361" s="122"/>
      <c r="V361" s="123">
        <f t="shared" si="76"/>
        <v>94</v>
      </c>
      <c r="W361" s="107">
        <f t="shared" si="68"/>
        <v>0</v>
      </c>
      <c r="X361" s="265"/>
    </row>
    <row r="362" spans="1:24" ht="132.6" customHeight="1">
      <c r="A362" s="105">
        <v>2240204</v>
      </c>
      <c r="B362" s="106" t="s">
        <v>386</v>
      </c>
      <c r="C362" s="122">
        <v>1243</v>
      </c>
      <c r="D362" s="122">
        <v>0</v>
      </c>
      <c r="E362" s="123">
        <f t="shared" si="72"/>
        <v>1243</v>
      </c>
      <c r="F362" s="122"/>
      <c r="G362" s="134"/>
      <c r="H362" s="122"/>
      <c r="I362" s="134"/>
      <c r="J362" s="122">
        <v>-30</v>
      </c>
      <c r="K362" s="134" t="s">
        <v>862</v>
      </c>
      <c r="L362" s="122">
        <v>474</v>
      </c>
      <c r="M362" s="134" t="s">
        <v>801</v>
      </c>
      <c r="N362" s="123">
        <f t="shared" si="69"/>
        <v>444</v>
      </c>
      <c r="O362" s="122"/>
      <c r="P362" s="134"/>
      <c r="Q362" s="123">
        <f t="shared" si="70"/>
        <v>444</v>
      </c>
      <c r="R362" s="121">
        <f>C362+N362</f>
        <v>1687</v>
      </c>
      <c r="S362" s="122">
        <f>D362+O362</f>
        <v>0</v>
      </c>
      <c r="T362" s="122"/>
      <c r="U362" s="122"/>
      <c r="V362" s="123">
        <f t="shared" si="76"/>
        <v>1687</v>
      </c>
      <c r="W362" s="107">
        <f t="shared" si="68"/>
        <v>444</v>
      </c>
      <c r="X362" s="265" t="s">
        <v>988</v>
      </c>
    </row>
    <row r="363" spans="1:24" ht="24" customHeight="1">
      <c r="A363" s="100" t="s">
        <v>802</v>
      </c>
      <c r="B363" s="101" t="s">
        <v>387</v>
      </c>
      <c r="C363" s="102">
        <f>C364</f>
        <v>39</v>
      </c>
      <c r="D363" s="102">
        <f>D364</f>
        <v>0</v>
      </c>
      <c r="E363" s="103">
        <f t="shared" si="72"/>
        <v>39</v>
      </c>
      <c r="F363" s="102">
        <f>F364</f>
        <v>1</v>
      </c>
      <c r="G363" s="133"/>
      <c r="H363" s="102">
        <f>H364</f>
        <v>0</v>
      </c>
      <c r="I363" s="133"/>
      <c r="J363" s="102">
        <f>J364</f>
        <v>0</v>
      </c>
      <c r="K363" s="133"/>
      <c r="L363" s="102">
        <f>L364</f>
        <v>0</v>
      </c>
      <c r="M363" s="133"/>
      <c r="N363" s="103">
        <f t="shared" si="69"/>
        <v>1</v>
      </c>
      <c r="O363" s="102">
        <f>O364</f>
        <v>0</v>
      </c>
      <c r="P363" s="133"/>
      <c r="Q363" s="103">
        <f t="shared" si="70"/>
        <v>1</v>
      </c>
      <c r="R363" s="102">
        <f>R364</f>
        <v>40</v>
      </c>
      <c r="S363" s="102">
        <f>S364</f>
        <v>0</v>
      </c>
      <c r="T363" s="102">
        <f>T364</f>
        <v>0</v>
      </c>
      <c r="U363" s="102">
        <f>U364</f>
        <v>0</v>
      </c>
      <c r="V363" s="103">
        <f t="shared" si="76"/>
        <v>40</v>
      </c>
      <c r="W363" s="104">
        <f t="shared" si="68"/>
        <v>1</v>
      </c>
      <c r="X363" s="264"/>
    </row>
    <row r="364" spans="1:24" ht="24" customHeight="1">
      <c r="A364" s="105">
        <v>2240550</v>
      </c>
      <c r="B364" s="106" t="s">
        <v>388</v>
      </c>
      <c r="C364" s="122">
        <v>39</v>
      </c>
      <c r="D364" s="122">
        <v>0</v>
      </c>
      <c r="E364" s="123">
        <f t="shared" si="72"/>
        <v>39</v>
      </c>
      <c r="F364" s="122">
        <v>1</v>
      </c>
      <c r="G364" s="134" t="s">
        <v>578</v>
      </c>
      <c r="H364" s="122"/>
      <c r="I364" s="134"/>
      <c r="J364" s="122"/>
      <c r="K364" s="134"/>
      <c r="L364" s="122"/>
      <c r="M364" s="134"/>
      <c r="N364" s="123">
        <f t="shared" si="69"/>
        <v>1</v>
      </c>
      <c r="O364" s="122"/>
      <c r="P364" s="134"/>
      <c r="Q364" s="123">
        <f t="shared" si="70"/>
        <v>1</v>
      </c>
      <c r="R364" s="121">
        <f>C364+N364</f>
        <v>40</v>
      </c>
      <c r="S364" s="122">
        <f>D364+O364</f>
        <v>0</v>
      </c>
      <c r="T364" s="122"/>
      <c r="U364" s="122"/>
      <c r="V364" s="123">
        <f t="shared" si="76"/>
        <v>40</v>
      </c>
      <c r="W364" s="107">
        <f t="shared" si="68"/>
        <v>1</v>
      </c>
      <c r="X364" s="265" t="s">
        <v>494</v>
      </c>
    </row>
    <row r="365" spans="1:24" ht="24" customHeight="1">
      <c r="A365" s="100" t="s">
        <v>803</v>
      </c>
      <c r="B365" s="101" t="s">
        <v>389</v>
      </c>
      <c r="C365" s="102">
        <f>C366</f>
        <v>0</v>
      </c>
      <c r="D365" s="102">
        <f>D366</f>
        <v>8</v>
      </c>
      <c r="E365" s="103">
        <f t="shared" ref="E365:E374" si="77">SUM(C365:D365)</f>
        <v>8</v>
      </c>
      <c r="F365" s="102">
        <f>F366</f>
        <v>0</v>
      </c>
      <c r="G365" s="133"/>
      <c r="H365" s="102">
        <f>H366</f>
        <v>0</v>
      </c>
      <c r="I365" s="133"/>
      <c r="J365" s="102">
        <f>J366</f>
        <v>-2922</v>
      </c>
      <c r="K365" s="133"/>
      <c r="L365" s="102">
        <f>L366</f>
        <v>14</v>
      </c>
      <c r="M365" s="133"/>
      <c r="N365" s="103">
        <f t="shared" si="69"/>
        <v>-2908</v>
      </c>
      <c r="O365" s="102">
        <f>O366</f>
        <v>0</v>
      </c>
      <c r="P365" s="133"/>
      <c r="Q365" s="103">
        <f t="shared" si="70"/>
        <v>-2908</v>
      </c>
      <c r="R365" s="102">
        <f>R366</f>
        <v>-2908</v>
      </c>
      <c r="S365" s="102">
        <f>S366</f>
        <v>8</v>
      </c>
      <c r="T365" s="102">
        <f>T366</f>
        <v>0</v>
      </c>
      <c r="U365" s="102">
        <f>U366</f>
        <v>8</v>
      </c>
      <c r="V365" s="103">
        <f t="shared" si="76"/>
        <v>-2900</v>
      </c>
      <c r="W365" s="104">
        <f t="shared" si="68"/>
        <v>-2908</v>
      </c>
      <c r="X365" s="264"/>
    </row>
    <row r="366" spans="1:24" ht="39.6" customHeight="1">
      <c r="A366" s="105">
        <v>2240799</v>
      </c>
      <c r="B366" s="106" t="s">
        <v>390</v>
      </c>
      <c r="C366" s="122"/>
      <c r="D366" s="122">
        <v>8</v>
      </c>
      <c r="E366" s="123">
        <f t="shared" si="77"/>
        <v>8</v>
      </c>
      <c r="F366" s="122"/>
      <c r="G366" s="134"/>
      <c r="H366" s="122"/>
      <c r="I366" s="134"/>
      <c r="J366" s="122">
        <v>-2922</v>
      </c>
      <c r="K366" s="134" t="s">
        <v>804</v>
      </c>
      <c r="L366" s="122">
        <v>14</v>
      </c>
      <c r="M366" s="134" t="s">
        <v>805</v>
      </c>
      <c r="N366" s="123">
        <f t="shared" si="69"/>
        <v>-2908</v>
      </c>
      <c r="O366" s="122"/>
      <c r="P366" s="134"/>
      <c r="Q366" s="123">
        <f t="shared" si="70"/>
        <v>-2908</v>
      </c>
      <c r="R366" s="121">
        <f>C366+N366</f>
        <v>-2908</v>
      </c>
      <c r="S366" s="122">
        <f>D366+O366</f>
        <v>8</v>
      </c>
      <c r="T366" s="122">
        <v>0</v>
      </c>
      <c r="U366" s="122">
        <v>8</v>
      </c>
      <c r="V366" s="123">
        <f t="shared" si="76"/>
        <v>-2900</v>
      </c>
      <c r="W366" s="107">
        <f t="shared" si="68"/>
        <v>-2908</v>
      </c>
      <c r="X366" s="265" t="s">
        <v>989</v>
      </c>
    </row>
    <row r="367" spans="1:24" ht="24" customHeight="1">
      <c r="A367" s="100">
        <v>22499</v>
      </c>
      <c r="B367" s="101" t="s">
        <v>832</v>
      </c>
      <c r="C367" s="102"/>
      <c r="D367" s="102">
        <v>4</v>
      </c>
      <c r="E367" s="103">
        <f t="shared" si="77"/>
        <v>4</v>
      </c>
      <c r="F367" s="102"/>
      <c r="G367" s="133"/>
      <c r="H367" s="102"/>
      <c r="I367" s="133"/>
      <c r="J367" s="102"/>
      <c r="K367" s="133"/>
      <c r="L367" s="102"/>
      <c r="M367" s="133"/>
      <c r="N367" s="103">
        <f t="shared" si="69"/>
        <v>0</v>
      </c>
      <c r="O367" s="102">
        <v>57</v>
      </c>
      <c r="P367" s="133" t="s">
        <v>833</v>
      </c>
      <c r="Q367" s="103">
        <f t="shared" si="70"/>
        <v>57</v>
      </c>
      <c r="R367" s="102"/>
      <c r="S367" s="102">
        <f>D367+O367</f>
        <v>61</v>
      </c>
      <c r="T367" s="102"/>
      <c r="U367" s="102">
        <v>4</v>
      </c>
      <c r="V367" s="103">
        <f t="shared" si="76"/>
        <v>61</v>
      </c>
      <c r="W367" s="104">
        <f t="shared" si="68"/>
        <v>57</v>
      </c>
      <c r="X367" s="264"/>
    </row>
    <row r="368" spans="1:24" ht="72" customHeight="1">
      <c r="A368" s="95" t="s">
        <v>806</v>
      </c>
      <c r="B368" s="96" t="s">
        <v>95</v>
      </c>
      <c r="C368" s="109">
        <v>1300</v>
      </c>
      <c r="D368" s="109"/>
      <c r="E368" s="98">
        <f t="shared" si="77"/>
        <v>1300</v>
      </c>
      <c r="F368" s="109"/>
      <c r="G368" s="132"/>
      <c r="H368" s="109"/>
      <c r="I368" s="132"/>
      <c r="J368" s="109">
        <v>-1146</v>
      </c>
      <c r="K368" s="132" t="s">
        <v>837</v>
      </c>
      <c r="L368" s="109"/>
      <c r="M368" s="132"/>
      <c r="N368" s="98">
        <f>F368+H368+J368+L368</f>
        <v>-1146</v>
      </c>
      <c r="O368" s="109"/>
      <c r="P368" s="132"/>
      <c r="Q368" s="98">
        <f t="shared" ref="Q368:Q374" si="78">N368+O368</f>
        <v>-1146</v>
      </c>
      <c r="R368" s="109">
        <f>C368+N368</f>
        <v>154</v>
      </c>
      <c r="S368" s="109">
        <v>0</v>
      </c>
      <c r="T368" s="109">
        <v>0</v>
      </c>
      <c r="U368" s="109">
        <v>0</v>
      </c>
      <c r="V368" s="98">
        <f t="shared" si="76"/>
        <v>154</v>
      </c>
      <c r="W368" s="99">
        <f t="shared" si="68"/>
        <v>-1146</v>
      </c>
      <c r="X368" s="263" t="s">
        <v>990</v>
      </c>
    </row>
    <row r="369" spans="1:24" ht="24" customHeight="1">
      <c r="A369" s="95" t="s">
        <v>807</v>
      </c>
      <c r="B369" s="96" t="s">
        <v>93</v>
      </c>
      <c r="C369" s="97">
        <f>SUM(C370)</f>
        <v>820</v>
      </c>
      <c r="D369" s="97">
        <f>SUM(D370)</f>
        <v>0</v>
      </c>
      <c r="E369" s="98">
        <f t="shared" si="77"/>
        <v>820</v>
      </c>
      <c r="F369" s="97">
        <f>SUM(F370)</f>
        <v>0</v>
      </c>
      <c r="G369" s="132"/>
      <c r="H369" s="97">
        <f>SUM(H370)</f>
        <v>0</v>
      </c>
      <c r="I369" s="132"/>
      <c r="J369" s="97">
        <f>SUM(J370)</f>
        <v>-385</v>
      </c>
      <c r="K369" s="132"/>
      <c r="L369" s="97">
        <f>SUM(L370)</f>
        <v>679</v>
      </c>
      <c r="M369" s="132"/>
      <c r="N369" s="98">
        <f>F369+H369+J369+L369</f>
        <v>294</v>
      </c>
      <c r="O369" s="97">
        <f>SUM(O370)</f>
        <v>0</v>
      </c>
      <c r="P369" s="132"/>
      <c r="Q369" s="98">
        <f t="shared" si="78"/>
        <v>294</v>
      </c>
      <c r="R369" s="97">
        <f>SUM(R370)</f>
        <v>1114</v>
      </c>
      <c r="S369" s="97">
        <f>SUM(S370)</f>
        <v>0</v>
      </c>
      <c r="T369" s="97">
        <f>SUM(T370)</f>
        <v>0</v>
      </c>
      <c r="U369" s="97">
        <f>SUM(U370)</f>
        <v>0</v>
      </c>
      <c r="V369" s="98">
        <f t="shared" si="76"/>
        <v>1114</v>
      </c>
      <c r="W369" s="99">
        <f t="shared" si="68"/>
        <v>294</v>
      </c>
      <c r="X369" s="263"/>
    </row>
    <row r="370" spans="1:24" ht="78.75" customHeight="1">
      <c r="A370" s="105">
        <v>2299901</v>
      </c>
      <c r="B370" s="106" t="s">
        <v>93</v>
      </c>
      <c r="C370" s="122">
        <v>820</v>
      </c>
      <c r="D370" s="122">
        <v>0</v>
      </c>
      <c r="E370" s="123">
        <f t="shared" si="77"/>
        <v>820</v>
      </c>
      <c r="F370" s="122"/>
      <c r="G370" s="134"/>
      <c r="H370" s="122"/>
      <c r="I370" s="134"/>
      <c r="J370" s="122">
        <v>-385</v>
      </c>
      <c r="K370" s="134" t="s">
        <v>1006</v>
      </c>
      <c r="L370" s="122">
        <v>679</v>
      </c>
      <c r="M370" s="134" t="s">
        <v>808</v>
      </c>
      <c r="N370" s="123">
        <f>F370+H370+J370+L370</f>
        <v>294</v>
      </c>
      <c r="O370" s="122"/>
      <c r="P370" s="134"/>
      <c r="Q370" s="123">
        <f t="shared" si="78"/>
        <v>294</v>
      </c>
      <c r="R370" s="121">
        <f>C370+N370</f>
        <v>1114</v>
      </c>
      <c r="S370" s="122">
        <f>D370+O370</f>
        <v>0</v>
      </c>
      <c r="T370" s="122"/>
      <c r="U370" s="122"/>
      <c r="V370" s="123">
        <f t="shared" si="76"/>
        <v>1114</v>
      </c>
      <c r="W370" s="107">
        <f t="shared" si="68"/>
        <v>294</v>
      </c>
      <c r="X370" s="265" t="s">
        <v>1018</v>
      </c>
    </row>
    <row r="371" spans="1:24" ht="24" customHeight="1">
      <c r="A371" s="95" t="s">
        <v>809</v>
      </c>
      <c r="B371" s="96" t="s">
        <v>391</v>
      </c>
      <c r="C371" s="109">
        <f>C372</f>
        <v>2603</v>
      </c>
      <c r="D371" s="109">
        <f>D372</f>
        <v>0</v>
      </c>
      <c r="E371" s="98">
        <f t="shared" si="77"/>
        <v>2603</v>
      </c>
      <c r="F371" s="109">
        <f>SUM(F372)</f>
        <v>0</v>
      </c>
      <c r="G371" s="132"/>
      <c r="H371" s="109">
        <f>SUM(H372)</f>
        <v>0</v>
      </c>
      <c r="I371" s="132"/>
      <c r="J371" s="109">
        <f>SUM(J372)</f>
        <v>-1003</v>
      </c>
      <c r="K371" s="132"/>
      <c r="L371" s="109">
        <f>SUM(L372)</f>
        <v>0</v>
      </c>
      <c r="M371" s="132"/>
      <c r="N371" s="109">
        <f>SUM(N372)</f>
        <v>-1003</v>
      </c>
      <c r="O371" s="109"/>
      <c r="P371" s="132"/>
      <c r="Q371" s="98">
        <f t="shared" si="78"/>
        <v>-1003</v>
      </c>
      <c r="R371" s="109">
        <f>SUM(R372)</f>
        <v>1600</v>
      </c>
      <c r="S371" s="109">
        <f>SUM(S372)</f>
        <v>0</v>
      </c>
      <c r="T371" s="109">
        <v>0</v>
      </c>
      <c r="U371" s="109">
        <v>0</v>
      </c>
      <c r="V371" s="98">
        <f t="shared" si="76"/>
        <v>1600</v>
      </c>
      <c r="W371" s="99">
        <f t="shared" si="68"/>
        <v>-1003</v>
      </c>
      <c r="X371" s="263"/>
    </row>
    <row r="372" spans="1:24" ht="24" customHeight="1">
      <c r="A372" s="100" t="s">
        <v>810</v>
      </c>
      <c r="B372" s="101" t="s">
        <v>392</v>
      </c>
      <c r="C372" s="108">
        <f>SUM(C373)</f>
        <v>2603</v>
      </c>
      <c r="D372" s="108">
        <f>SUM(D373)</f>
        <v>0</v>
      </c>
      <c r="E372" s="103">
        <f t="shared" si="77"/>
        <v>2603</v>
      </c>
      <c r="F372" s="108">
        <f>SUM(F373)</f>
        <v>0</v>
      </c>
      <c r="G372" s="133"/>
      <c r="H372" s="108">
        <f>SUM(H373)</f>
        <v>0</v>
      </c>
      <c r="I372" s="133"/>
      <c r="J372" s="108">
        <f>SUM(J373)</f>
        <v>-1003</v>
      </c>
      <c r="K372" s="133"/>
      <c r="L372" s="108">
        <f>SUM(L373)</f>
        <v>0</v>
      </c>
      <c r="M372" s="133"/>
      <c r="N372" s="108">
        <f>SUM(N373)</f>
        <v>-1003</v>
      </c>
      <c r="O372" s="108"/>
      <c r="P372" s="133"/>
      <c r="Q372" s="103">
        <f t="shared" si="78"/>
        <v>-1003</v>
      </c>
      <c r="R372" s="108">
        <f>SUM(R373)</f>
        <v>1600</v>
      </c>
      <c r="S372" s="108">
        <f>SUM(S373)</f>
        <v>0</v>
      </c>
      <c r="T372" s="108">
        <v>0</v>
      </c>
      <c r="U372" s="108">
        <v>0</v>
      </c>
      <c r="V372" s="103">
        <f t="shared" si="76"/>
        <v>1600</v>
      </c>
      <c r="W372" s="104">
        <f t="shared" si="68"/>
        <v>-1003</v>
      </c>
      <c r="X372" s="264"/>
    </row>
    <row r="373" spans="1:24" ht="24" customHeight="1">
      <c r="A373" s="105">
        <v>2320301</v>
      </c>
      <c r="B373" s="106" t="s">
        <v>393</v>
      </c>
      <c r="C373" s="122">
        <v>2603</v>
      </c>
      <c r="D373" s="122">
        <v>0</v>
      </c>
      <c r="E373" s="123">
        <f t="shared" si="77"/>
        <v>2603</v>
      </c>
      <c r="F373" s="122"/>
      <c r="G373" s="134"/>
      <c r="H373" s="122"/>
      <c r="I373" s="134"/>
      <c r="J373" s="122">
        <v>-1003</v>
      </c>
      <c r="K373" s="134" t="s">
        <v>811</v>
      </c>
      <c r="L373" s="122"/>
      <c r="M373" s="134"/>
      <c r="N373" s="123">
        <f>F373+H373+J373+L373</f>
        <v>-1003</v>
      </c>
      <c r="O373" s="122"/>
      <c r="P373" s="134"/>
      <c r="Q373" s="123">
        <f t="shared" si="78"/>
        <v>-1003</v>
      </c>
      <c r="R373" s="121">
        <f>C373+N373</f>
        <v>1600</v>
      </c>
      <c r="S373" s="122">
        <f>D373+O373</f>
        <v>0</v>
      </c>
      <c r="T373" s="122">
        <v>0</v>
      </c>
      <c r="U373" s="122">
        <v>0</v>
      </c>
      <c r="V373" s="123">
        <f t="shared" si="76"/>
        <v>1600</v>
      </c>
      <c r="W373" s="107">
        <f t="shared" si="68"/>
        <v>-1003</v>
      </c>
      <c r="X373" s="265" t="s">
        <v>991</v>
      </c>
    </row>
    <row r="374" spans="1:24" ht="24" customHeight="1">
      <c r="A374" s="110"/>
      <c r="B374" s="111"/>
      <c r="C374" s="124"/>
      <c r="D374" s="124"/>
      <c r="E374" s="125">
        <f t="shared" si="77"/>
        <v>0</v>
      </c>
      <c r="F374" s="124"/>
      <c r="G374" s="134"/>
      <c r="H374" s="124"/>
      <c r="I374" s="134"/>
      <c r="J374" s="124"/>
      <c r="K374" s="134"/>
      <c r="L374" s="124"/>
      <c r="M374" s="134"/>
      <c r="N374" s="125">
        <f>F374+H374+J374+L374</f>
        <v>0</v>
      </c>
      <c r="O374" s="124"/>
      <c r="P374" s="134"/>
      <c r="Q374" s="125">
        <f t="shared" si="78"/>
        <v>0</v>
      </c>
      <c r="R374" s="124"/>
      <c r="S374" s="124"/>
      <c r="T374" s="124"/>
      <c r="U374" s="124"/>
      <c r="V374" s="125">
        <f t="shared" si="76"/>
        <v>0</v>
      </c>
      <c r="W374" s="112"/>
      <c r="X374" s="266"/>
    </row>
  </sheetData>
  <mergeCells count="13">
    <mergeCell ref="A1:B1"/>
    <mergeCell ref="A2:X2"/>
    <mergeCell ref="A4:A5"/>
    <mergeCell ref="B4:B5"/>
    <mergeCell ref="C4:E4"/>
    <mergeCell ref="R4:V4"/>
    <mergeCell ref="W4:W5"/>
    <mergeCell ref="X4:X5"/>
    <mergeCell ref="F4:G4"/>
    <mergeCell ref="H4:I4"/>
    <mergeCell ref="J4:K4"/>
    <mergeCell ref="L4:M4"/>
    <mergeCell ref="O4:P4"/>
  </mergeCells>
  <phoneticPr fontId="8" type="noConversion"/>
  <pageMargins left="0.97" right="0.19685039370078741" top="0.34" bottom="0.39370078740157483" header="0" footer="0"/>
  <pageSetup paperSize="9" scale="85" firstPageNumber="3" orientation="landscape" blackAndWhite="1" useFirstPageNumber="1" errors="blank"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sheetPr codeName="Sheet11">
    <tabColor rgb="FF00B050"/>
  </sheetPr>
  <dimension ref="A1:E16"/>
  <sheetViews>
    <sheetView tabSelected="1" workbookViewId="0">
      <pane xSplit="2" ySplit="4" topLeftCell="C5" activePane="bottomRight" state="frozen"/>
      <selection activeCell="D18" sqref="D18"/>
      <selection pane="topRight" activeCell="D18" sqref="D18"/>
      <selection pane="bottomLeft" activeCell="D18" sqref="D18"/>
      <selection pane="bottomRight" activeCell="E8" sqref="E8"/>
    </sheetView>
  </sheetViews>
  <sheetFormatPr defaultColWidth="9" defaultRowHeight="15.6"/>
  <cols>
    <col min="1" max="1" width="7.09765625" style="173" customWidth="1"/>
    <col min="2" max="2" width="22" style="174" customWidth="1"/>
    <col min="3" max="3" width="49.8984375" style="172" customWidth="1"/>
    <col min="4" max="4" width="17" style="172" customWidth="1"/>
    <col min="5" max="5" width="47.8984375" style="173" customWidth="1"/>
    <col min="6" max="16384" width="9" style="172"/>
  </cols>
  <sheetData>
    <row r="1" spans="1:5" ht="24.75" customHeight="1">
      <c r="A1" s="348" t="s">
        <v>1023</v>
      </c>
      <c r="B1" s="348"/>
      <c r="C1" s="348"/>
      <c r="D1" s="348"/>
      <c r="E1" s="348"/>
    </row>
    <row r="2" spans="1:5" s="208" customFormat="1" ht="26.4" customHeight="1">
      <c r="A2" s="349" t="s">
        <v>566</v>
      </c>
      <c r="B2" s="349"/>
      <c r="C2" s="349"/>
      <c r="D2" s="349"/>
      <c r="E2" s="349"/>
    </row>
    <row r="3" spans="1:5" s="208" customFormat="1" ht="19.95" customHeight="1">
      <c r="A3" s="210"/>
      <c r="B3" s="210"/>
      <c r="C3" s="210"/>
      <c r="D3" s="210"/>
      <c r="E3" s="211" t="s">
        <v>0</v>
      </c>
    </row>
    <row r="4" spans="1:5" s="208" customFormat="1" ht="18" customHeight="1">
      <c r="A4" s="212" t="s">
        <v>440</v>
      </c>
      <c r="B4" s="212" t="s">
        <v>451</v>
      </c>
      <c r="C4" s="212" t="s">
        <v>452</v>
      </c>
      <c r="D4" s="212" t="s">
        <v>453</v>
      </c>
      <c r="E4" s="212" t="s">
        <v>454</v>
      </c>
    </row>
    <row r="5" spans="1:5" s="208" customFormat="1" ht="23.4" customHeight="1">
      <c r="A5" s="212" t="s">
        <v>473</v>
      </c>
      <c r="B5" s="352" t="s">
        <v>474</v>
      </c>
      <c r="C5" s="353"/>
      <c r="D5" s="217">
        <f>SUM(D6:D10)</f>
        <v>28832</v>
      </c>
      <c r="E5" s="212"/>
    </row>
    <row r="6" spans="1:5" s="208" customFormat="1" ht="22.95" customHeight="1">
      <c r="A6" s="218">
        <v>1</v>
      </c>
      <c r="B6" s="219" t="s">
        <v>479</v>
      </c>
      <c r="C6" s="220" t="s">
        <v>480</v>
      </c>
      <c r="D6" s="205">
        <v>905</v>
      </c>
      <c r="E6" s="220" t="s">
        <v>567</v>
      </c>
    </row>
    <row r="7" spans="1:5" s="208" customFormat="1" ht="72" customHeight="1">
      <c r="A7" s="218">
        <v>2</v>
      </c>
      <c r="B7" s="219" t="s">
        <v>479</v>
      </c>
      <c r="C7" s="220" t="s">
        <v>570</v>
      </c>
      <c r="D7" s="205">
        <v>815</v>
      </c>
      <c r="E7" s="220" t="s">
        <v>571</v>
      </c>
    </row>
    <row r="8" spans="1:5" s="208" customFormat="1" ht="72" customHeight="1">
      <c r="A8" s="231">
        <v>3</v>
      </c>
      <c r="B8" s="232" t="s">
        <v>572</v>
      </c>
      <c r="C8" s="233" t="s">
        <v>842</v>
      </c>
      <c r="D8" s="234">
        <v>10000</v>
      </c>
      <c r="E8" s="233" t="s">
        <v>843</v>
      </c>
    </row>
    <row r="9" spans="1:5" s="208" customFormat="1" ht="43.2" customHeight="1">
      <c r="A9" s="221">
        <v>4</v>
      </c>
      <c r="B9" s="222" t="s">
        <v>572</v>
      </c>
      <c r="C9" s="223" t="s">
        <v>573</v>
      </c>
      <c r="D9" s="224">
        <v>12768</v>
      </c>
      <c r="E9" s="223" t="s">
        <v>1007</v>
      </c>
    </row>
    <row r="10" spans="1:5" s="208" customFormat="1" ht="38.4" customHeight="1">
      <c r="A10" s="221">
        <v>5</v>
      </c>
      <c r="B10" s="222" t="s">
        <v>574</v>
      </c>
      <c r="C10" s="223" t="s">
        <v>575</v>
      </c>
      <c r="D10" s="224">
        <v>4344</v>
      </c>
      <c r="E10" s="223" t="s">
        <v>576</v>
      </c>
    </row>
    <row r="11" spans="1:5" s="208" customFormat="1" ht="22.95" customHeight="1">
      <c r="A11" s="212" t="s">
        <v>475</v>
      </c>
      <c r="B11" s="352" t="s">
        <v>476</v>
      </c>
      <c r="C11" s="353"/>
      <c r="D11" s="225">
        <f>SUM(D12:D14)</f>
        <v>12991</v>
      </c>
      <c r="E11" s="226"/>
    </row>
    <row r="12" spans="1:5" s="208" customFormat="1" ht="76.95" customHeight="1">
      <c r="A12" s="218">
        <v>7</v>
      </c>
      <c r="B12" s="219" t="s">
        <v>479</v>
      </c>
      <c r="C12" s="226" t="s">
        <v>569</v>
      </c>
      <c r="D12" s="225">
        <v>10842</v>
      </c>
      <c r="E12" s="226" t="s">
        <v>565</v>
      </c>
    </row>
    <row r="13" spans="1:5" s="208" customFormat="1" ht="34.200000000000003" customHeight="1">
      <c r="A13" s="218">
        <v>8</v>
      </c>
      <c r="B13" s="219" t="s">
        <v>838</v>
      </c>
      <c r="C13" s="226" t="s">
        <v>481</v>
      </c>
      <c r="D13" s="225">
        <v>1146</v>
      </c>
      <c r="E13" s="226" t="s">
        <v>836</v>
      </c>
    </row>
    <row r="14" spans="1:5" s="208" customFormat="1" ht="34.950000000000003" customHeight="1">
      <c r="A14" s="221">
        <v>9</v>
      </c>
      <c r="B14" s="227" t="s">
        <v>839</v>
      </c>
      <c r="C14" s="228" t="s">
        <v>568</v>
      </c>
      <c r="D14" s="229">
        <v>1003</v>
      </c>
      <c r="E14" s="230" t="s">
        <v>835</v>
      </c>
    </row>
    <row r="15" spans="1:5" s="208" customFormat="1" ht="27.9" customHeight="1">
      <c r="A15" s="212" t="s">
        <v>477</v>
      </c>
      <c r="B15" s="352" t="s">
        <v>478</v>
      </c>
      <c r="C15" s="353"/>
      <c r="D15" s="225">
        <f>D5-D11</f>
        <v>15841</v>
      </c>
      <c r="E15" s="226"/>
    </row>
    <row r="16" spans="1:5" ht="27.9" customHeight="1"/>
  </sheetData>
  <mergeCells count="5">
    <mergeCell ref="B11:C11"/>
    <mergeCell ref="B15:C15"/>
    <mergeCell ref="A1:E1"/>
    <mergeCell ref="A2:E2"/>
    <mergeCell ref="B5:C5"/>
  </mergeCells>
  <phoneticPr fontId="8" type="noConversion"/>
  <pageMargins left="0.9055118110236221" right="0.15748031496062992" top="0.31496062992125984" bottom="0.47244094488188981" header="0.23622047244094491" footer="0.23622047244094491"/>
  <pageSetup paperSize="9" scale="80" firstPageNumber="55" orientation="landscape" blackAndWhite="1" useFirstPageNumber="1" r:id="rId1"/>
  <headerFooter alignWithMargins="0">
    <oddFooter>&amp;C&amp;"宋体,常规"&amp;10 36</oddFooter>
  </headerFooter>
</worksheet>
</file>

<file path=xl/worksheets/sheet2.xml><?xml version="1.0" encoding="utf-8"?>
<worksheet xmlns="http://schemas.openxmlformats.org/spreadsheetml/2006/main" xmlns:r="http://schemas.openxmlformats.org/officeDocument/2006/relationships">
  <sheetPr codeName="Sheet1">
    <tabColor rgb="FF00B050"/>
    <pageSetUpPr autoPageBreaks="0"/>
  </sheetPr>
  <dimension ref="A1:O45"/>
  <sheetViews>
    <sheetView zoomScale="85" zoomScaleNormal="85" zoomScaleSheetLayoutView="100" workbookViewId="0">
      <pane ySplit="5" topLeftCell="A6" activePane="bottomLeft" state="frozen"/>
      <selection pane="bottomLeft" activeCell="G28" sqref="G28"/>
    </sheetView>
  </sheetViews>
  <sheetFormatPr defaultColWidth="9" defaultRowHeight="15.6"/>
  <cols>
    <col min="1" max="1" width="33.5" style="1" customWidth="1"/>
    <col min="2" max="4" width="10.09765625" style="1" customWidth="1"/>
    <col min="5" max="5" width="8.59765625" style="1" customWidth="1"/>
    <col min="6" max="6" width="0.3984375" style="1" hidden="1" customWidth="1"/>
    <col min="7" max="7" width="32.59765625" style="1" customWidth="1"/>
    <col min="8" max="13" width="9.59765625" style="1" customWidth="1"/>
    <col min="14" max="14" width="9" style="1" customWidth="1"/>
    <col min="15" max="15" width="8.8984375" style="1" customWidth="1"/>
    <col min="16" max="16384" width="9" style="1"/>
  </cols>
  <sheetData>
    <row r="1" spans="1:15" ht="27.75" customHeight="1">
      <c r="A1" s="268" t="s">
        <v>431</v>
      </c>
      <c r="B1" s="268"/>
      <c r="C1" s="65"/>
      <c r="D1" s="65"/>
      <c r="E1" s="65"/>
      <c r="F1" s="65"/>
      <c r="G1" s="65"/>
      <c r="H1" s="65"/>
      <c r="I1" s="65"/>
      <c r="J1" s="65"/>
      <c r="K1" s="65"/>
      <c r="L1" s="65"/>
      <c r="M1" s="65"/>
      <c r="N1" s="65"/>
      <c r="O1" s="65"/>
    </row>
    <row r="2" spans="1:15" ht="31.5" customHeight="1">
      <c r="A2" s="279" t="s">
        <v>485</v>
      </c>
      <c r="B2" s="279"/>
      <c r="C2" s="279"/>
      <c r="D2" s="279"/>
      <c r="E2" s="279"/>
      <c r="F2" s="279"/>
      <c r="G2" s="280"/>
      <c r="H2" s="279"/>
      <c r="I2" s="279"/>
      <c r="J2" s="279"/>
      <c r="K2" s="279"/>
      <c r="L2" s="279"/>
      <c r="M2" s="279"/>
      <c r="N2" s="279"/>
      <c r="O2" s="279"/>
    </row>
    <row r="3" spans="1:15" ht="26.1" customHeight="1">
      <c r="A3" s="66"/>
      <c r="B3" s="66"/>
      <c r="C3" s="66"/>
      <c r="D3" s="66"/>
      <c r="E3" s="66"/>
      <c r="F3" s="66"/>
      <c r="G3" s="66"/>
      <c r="H3" s="67"/>
      <c r="I3" s="66"/>
      <c r="J3" s="66"/>
      <c r="K3" s="66"/>
      <c r="L3" s="66"/>
      <c r="M3" s="66"/>
      <c r="N3" s="67"/>
      <c r="O3" s="68" t="s">
        <v>0</v>
      </c>
    </row>
    <row r="4" spans="1:15" ht="26.1" customHeight="1">
      <c r="A4" s="281" t="s">
        <v>1</v>
      </c>
      <c r="B4" s="277" t="s">
        <v>486</v>
      </c>
      <c r="C4" s="277" t="s">
        <v>487</v>
      </c>
      <c r="D4" s="277" t="s">
        <v>482</v>
      </c>
      <c r="E4" s="277" t="s">
        <v>483</v>
      </c>
      <c r="F4" s="277"/>
      <c r="G4" s="281" t="s">
        <v>2</v>
      </c>
      <c r="H4" s="287" t="s">
        <v>1026</v>
      </c>
      <c r="I4" s="288"/>
      <c r="J4" s="289"/>
      <c r="K4" s="283" t="s">
        <v>489</v>
      </c>
      <c r="L4" s="284"/>
      <c r="M4" s="285"/>
      <c r="N4" s="277" t="s">
        <v>482</v>
      </c>
      <c r="O4" s="277" t="s">
        <v>483</v>
      </c>
    </row>
    <row r="5" spans="1:15" ht="30.75" customHeight="1">
      <c r="A5" s="282"/>
      <c r="B5" s="278"/>
      <c r="C5" s="278"/>
      <c r="D5" s="278"/>
      <c r="E5" s="278"/>
      <c r="F5" s="286"/>
      <c r="G5" s="282"/>
      <c r="H5" s="69" t="s">
        <v>92</v>
      </c>
      <c r="I5" s="69" t="s">
        <v>1025</v>
      </c>
      <c r="J5" s="69" t="s">
        <v>1024</v>
      </c>
      <c r="K5" s="69" t="s">
        <v>92</v>
      </c>
      <c r="L5" s="69" t="s">
        <v>1025</v>
      </c>
      <c r="M5" s="69" t="s">
        <v>1024</v>
      </c>
      <c r="N5" s="278"/>
      <c r="O5" s="278"/>
    </row>
    <row r="6" spans="1:15" ht="24" customHeight="1">
      <c r="A6" s="70" t="s">
        <v>3</v>
      </c>
      <c r="B6" s="71">
        <f>SUM(B7:B18)</f>
        <v>23002</v>
      </c>
      <c r="C6" s="253">
        <f>SUM(C7:C18)</f>
        <v>23002</v>
      </c>
      <c r="D6" s="87">
        <f t="shared" ref="D6:D22" si="0">E6/B6</f>
        <v>0</v>
      </c>
      <c r="E6" s="73">
        <f t="shared" ref="E6:E22" si="1">C6-B6</f>
        <v>0</v>
      </c>
      <c r="F6" s="286"/>
      <c r="G6" s="74" t="s">
        <v>4</v>
      </c>
      <c r="H6" s="267">
        <f>SUM(I6:J6)</f>
        <v>25097</v>
      </c>
      <c r="I6" s="267">
        <v>24646</v>
      </c>
      <c r="J6" s="267">
        <v>451</v>
      </c>
      <c r="K6" s="75">
        <f>SUM(L6:M6)</f>
        <v>30533</v>
      </c>
      <c r="L6" s="75">
        <v>30082</v>
      </c>
      <c r="M6" s="75">
        <v>451</v>
      </c>
      <c r="N6" s="87">
        <f>O6/H6</f>
        <v>0.21659959357692155</v>
      </c>
      <c r="O6" s="73">
        <f>K6-H6</f>
        <v>5436</v>
      </c>
    </row>
    <row r="7" spans="1:15" ht="24" customHeight="1">
      <c r="A7" s="70" t="s">
        <v>5</v>
      </c>
      <c r="B7" s="71">
        <v>3228</v>
      </c>
      <c r="C7" s="253">
        <v>3014</v>
      </c>
      <c r="D7" s="87">
        <f t="shared" si="0"/>
        <v>-6.6294919454770757E-2</v>
      </c>
      <c r="E7" s="73">
        <f t="shared" si="1"/>
        <v>-214</v>
      </c>
      <c r="F7" s="286"/>
      <c r="G7" s="74" t="s">
        <v>6</v>
      </c>
      <c r="H7" s="267"/>
      <c r="I7" s="267"/>
      <c r="J7" s="267"/>
      <c r="K7" s="75"/>
      <c r="L7" s="75"/>
      <c r="M7" s="75"/>
      <c r="N7" s="72"/>
      <c r="O7" s="73"/>
    </row>
    <row r="8" spans="1:15" ht="24" customHeight="1">
      <c r="A8" s="76" t="s">
        <v>7</v>
      </c>
      <c r="B8" s="71">
        <v>1262</v>
      </c>
      <c r="C8" s="253">
        <v>1517</v>
      </c>
      <c r="D8" s="87">
        <f t="shared" si="0"/>
        <v>0.20206022187004755</v>
      </c>
      <c r="E8" s="73">
        <f t="shared" si="1"/>
        <v>255</v>
      </c>
      <c r="F8" s="286"/>
      <c r="G8" s="74" t="s">
        <v>8</v>
      </c>
      <c r="H8" s="267">
        <f t="shared" ref="H8:H28" si="2">SUM(I8:J8)</f>
        <v>303</v>
      </c>
      <c r="I8" s="267">
        <v>300</v>
      </c>
      <c r="J8" s="267">
        <v>3</v>
      </c>
      <c r="K8" s="75">
        <f t="shared" ref="K8:K19" si="3">SUM(L8:M8)</f>
        <v>343</v>
      </c>
      <c r="L8" s="75">
        <v>340</v>
      </c>
      <c r="M8" s="75">
        <v>3</v>
      </c>
      <c r="N8" s="87">
        <f t="shared" ref="N8:N19" si="4">O8/H8</f>
        <v>0.132013201320132</v>
      </c>
      <c r="O8" s="73">
        <f t="shared" ref="O8:O19" si="5">K8-H8</f>
        <v>40</v>
      </c>
    </row>
    <row r="9" spans="1:15" ht="24" customHeight="1">
      <c r="A9" s="76" t="s">
        <v>9</v>
      </c>
      <c r="B9" s="71">
        <v>4718</v>
      </c>
      <c r="C9" s="253">
        <v>4881</v>
      </c>
      <c r="D9" s="87">
        <f t="shared" si="0"/>
        <v>3.4548537515896566E-2</v>
      </c>
      <c r="E9" s="73">
        <f t="shared" si="1"/>
        <v>163</v>
      </c>
      <c r="F9" s="286"/>
      <c r="G9" s="74" t="s">
        <v>10</v>
      </c>
      <c r="H9" s="267">
        <f t="shared" si="2"/>
        <v>8041</v>
      </c>
      <c r="I9" s="267">
        <v>7724</v>
      </c>
      <c r="J9" s="267">
        <v>317</v>
      </c>
      <c r="K9" s="75">
        <f t="shared" si="3"/>
        <v>9994</v>
      </c>
      <c r="L9" s="75">
        <v>9677</v>
      </c>
      <c r="M9" s="75">
        <v>317</v>
      </c>
      <c r="N9" s="87">
        <f t="shared" si="4"/>
        <v>0.2428802387762716</v>
      </c>
      <c r="O9" s="73">
        <f t="shared" si="5"/>
        <v>1953</v>
      </c>
    </row>
    <row r="10" spans="1:15" ht="24" customHeight="1">
      <c r="A10" s="76" t="s">
        <v>11</v>
      </c>
      <c r="B10" s="71">
        <v>837</v>
      </c>
      <c r="C10" s="253">
        <v>782</v>
      </c>
      <c r="D10" s="87">
        <f t="shared" si="0"/>
        <v>-6.5710872162485071E-2</v>
      </c>
      <c r="E10" s="73">
        <f t="shared" si="1"/>
        <v>-55</v>
      </c>
      <c r="F10" s="286"/>
      <c r="G10" s="74" t="s">
        <v>12</v>
      </c>
      <c r="H10" s="267">
        <f t="shared" si="2"/>
        <v>13603</v>
      </c>
      <c r="I10" s="267">
        <v>12162</v>
      </c>
      <c r="J10" s="267">
        <v>1441</v>
      </c>
      <c r="K10" s="75">
        <f t="shared" si="3"/>
        <v>13996</v>
      </c>
      <c r="L10" s="75">
        <v>12395</v>
      </c>
      <c r="M10" s="75">
        <v>1601</v>
      </c>
      <c r="N10" s="87">
        <f t="shared" si="4"/>
        <v>2.8890685878115122E-2</v>
      </c>
      <c r="O10" s="73">
        <f t="shared" si="5"/>
        <v>393</v>
      </c>
    </row>
    <row r="11" spans="1:15" ht="24" customHeight="1">
      <c r="A11" s="76" t="s">
        <v>13</v>
      </c>
      <c r="B11" s="71">
        <v>895</v>
      </c>
      <c r="C11" s="253">
        <v>558</v>
      </c>
      <c r="D11" s="87">
        <f t="shared" si="0"/>
        <v>-0.376536312849162</v>
      </c>
      <c r="E11" s="73">
        <f t="shared" si="1"/>
        <v>-337</v>
      </c>
      <c r="F11" s="286"/>
      <c r="G11" s="74" t="s">
        <v>14</v>
      </c>
      <c r="H11" s="267">
        <f t="shared" si="2"/>
        <v>235</v>
      </c>
      <c r="I11" s="267">
        <v>219</v>
      </c>
      <c r="J11" s="267">
        <v>16</v>
      </c>
      <c r="K11" s="75">
        <f t="shared" si="3"/>
        <v>233</v>
      </c>
      <c r="L11" s="75">
        <v>217</v>
      </c>
      <c r="M11" s="75">
        <v>16</v>
      </c>
      <c r="N11" s="87">
        <f t="shared" si="4"/>
        <v>-8.5106382978723406E-3</v>
      </c>
      <c r="O11" s="73">
        <f t="shared" si="5"/>
        <v>-2</v>
      </c>
    </row>
    <row r="12" spans="1:15" ht="24" customHeight="1">
      <c r="A12" s="76" t="s">
        <v>15</v>
      </c>
      <c r="B12" s="71">
        <v>4865</v>
      </c>
      <c r="C12" s="253">
        <v>4865</v>
      </c>
      <c r="D12" s="87">
        <f t="shared" si="0"/>
        <v>0</v>
      </c>
      <c r="E12" s="73">
        <f t="shared" si="1"/>
        <v>0</v>
      </c>
      <c r="F12" s="286"/>
      <c r="G12" s="74" t="s">
        <v>414</v>
      </c>
      <c r="H12" s="267">
        <f t="shared" si="2"/>
        <v>5178</v>
      </c>
      <c r="I12" s="267">
        <v>4576</v>
      </c>
      <c r="J12" s="267">
        <v>602</v>
      </c>
      <c r="K12" s="75">
        <f t="shared" si="3"/>
        <v>4376.63</v>
      </c>
      <c r="L12" s="75">
        <v>3774.63</v>
      </c>
      <c r="M12" s="75">
        <v>602</v>
      </c>
      <c r="N12" s="87">
        <f t="shared" si="4"/>
        <v>-0.15476438779451523</v>
      </c>
      <c r="O12" s="73">
        <f t="shared" si="5"/>
        <v>-801.36999999999989</v>
      </c>
    </row>
    <row r="13" spans="1:15" ht="24" customHeight="1">
      <c r="A13" s="76" t="s">
        <v>16</v>
      </c>
      <c r="B13" s="71">
        <v>4038</v>
      </c>
      <c r="C13" s="253">
        <v>4038</v>
      </c>
      <c r="D13" s="87">
        <f t="shared" si="0"/>
        <v>0</v>
      </c>
      <c r="E13" s="73">
        <f t="shared" si="1"/>
        <v>0</v>
      </c>
      <c r="F13" s="286"/>
      <c r="G13" s="74" t="s">
        <v>17</v>
      </c>
      <c r="H13" s="267">
        <f t="shared" si="2"/>
        <v>14380</v>
      </c>
      <c r="I13" s="267">
        <v>9792</v>
      </c>
      <c r="J13" s="267">
        <v>4588</v>
      </c>
      <c r="K13" s="75">
        <f t="shared" si="3"/>
        <v>16246</v>
      </c>
      <c r="L13" s="75">
        <v>11148</v>
      </c>
      <c r="M13" s="75">
        <v>5098</v>
      </c>
      <c r="N13" s="87">
        <f t="shared" si="4"/>
        <v>0.1297635605006954</v>
      </c>
      <c r="O13" s="73">
        <f t="shared" si="5"/>
        <v>1866</v>
      </c>
    </row>
    <row r="14" spans="1:15" ht="24" customHeight="1">
      <c r="A14" s="76" t="s">
        <v>18</v>
      </c>
      <c r="B14" s="71">
        <v>1</v>
      </c>
      <c r="C14" s="253">
        <v>1</v>
      </c>
      <c r="D14" s="87">
        <f t="shared" si="0"/>
        <v>0</v>
      </c>
      <c r="E14" s="73">
        <f t="shared" si="1"/>
        <v>0</v>
      </c>
      <c r="F14" s="286"/>
      <c r="G14" s="74" t="s">
        <v>415</v>
      </c>
      <c r="H14" s="267">
        <f t="shared" si="2"/>
        <v>8119</v>
      </c>
      <c r="I14" s="267">
        <v>6081</v>
      </c>
      <c r="J14" s="267">
        <v>2038</v>
      </c>
      <c r="K14" s="75">
        <f t="shared" si="3"/>
        <v>10170</v>
      </c>
      <c r="L14" s="75">
        <v>5066</v>
      </c>
      <c r="M14" s="75">
        <v>5104</v>
      </c>
      <c r="N14" s="87">
        <f t="shared" si="4"/>
        <v>0.25261731740362114</v>
      </c>
      <c r="O14" s="73">
        <f t="shared" si="5"/>
        <v>2051</v>
      </c>
    </row>
    <row r="15" spans="1:15" ht="24" customHeight="1">
      <c r="A15" s="76" t="s">
        <v>19</v>
      </c>
      <c r="B15" s="71">
        <v>190</v>
      </c>
      <c r="C15" s="253">
        <v>378</v>
      </c>
      <c r="D15" s="87">
        <f t="shared" si="0"/>
        <v>0.98947368421052628</v>
      </c>
      <c r="E15" s="73">
        <f t="shared" si="1"/>
        <v>188</v>
      </c>
      <c r="F15" s="286"/>
      <c r="G15" s="74" t="s">
        <v>20</v>
      </c>
      <c r="H15" s="267">
        <f t="shared" si="2"/>
        <v>2729</v>
      </c>
      <c r="I15" s="267">
        <v>2078</v>
      </c>
      <c r="J15" s="267">
        <v>651</v>
      </c>
      <c r="K15" s="75">
        <f t="shared" si="3"/>
        <v>2864</v>
      </c>
      <c r="L15" s="75">
        <v>2213</v>
      </c>
      <c r="M15" s="75">
        <v>651</v>
      </c>
      <c r="N15" s="87">
        <f t="shared" si="4"/>
        <v>4.9468669842433123E-2</v>
      </c>
      <c r="O15" s="73">
        <f t="shared" si="5"/>
        <v>135</v>
      </c>
    </row>
    <row r="16" spans="1:15" ht="24" customHeight="1">
      <c r="A16" s="76" t="s">
        <v>21</v>
      </c>
      <c r="B16" s="71">
        <v>291</v>
      </c>
      <c r="C16" s="253">
        <v>282</v>
      </c>
      <c r="D16" s="87">
        <f t="shared" si="0"/>
        <v>-3.0927835051546393E-2</v>
      </c>
      <c r="E16" s="73">
        <f t="shared" si="1"/>
        <v>-9</v>
      </c>
      <c r="F16" s="286"/>
      <c r="G16" s="74" t="s">
        <v>22</v>
      </c>
      <c r="H16" s="267">
        <f t="shared" si="2"/>
        <v>10768</v>
      </c>
      <c r="I16" s="267">
        <v>5002</v>
      </c>
      <c r="J16" s="267">
        <v>5766</v>
      </c>
      <c r="K16" s="75">
        <f t="shared" si="3"/>
        <v>17198</v>
      </c>
      <c r="L16" s="75">
        <v>11432</v>
      </c>
      <c r="M16" s="75">
        <v>5766</v>
      </c>
      <c r="N16" s="87">
        <f t="shared" si="4"/>
        <v>0.59713967310549776</v>
      </c>
      <c r="O16" s="73">
        <f t="shared" si="5"/>
        <v>6430</v>
      </c>
    </row>
    <row r="17" spans="1:15" ht="24" customHeight="1">
      <c r="A17" s="76" t="s">
        <v>428</v>
      </c>
      <c r="B17" s="71">
        <v>2627</v>
      </c>
      <c r="C17" s="253">
        <v>2679</v>
      </c>
      <c r="D17" s="87">
        <f t="shared" si="0"/>
        <v>1.9794442329653598E-2</v>
      </c>
      <c r="E17" s="73">
        <f t="shared" si="1"/>
        <v>52</v>
      </c>
      <c r="F17" s="286"/>
      <c r="G17" s="74" t="s">
        <v>24</v>
      </c>
      <c r="H17" s="267">
        <f t="shared" si="2"/>
        <v>20585</v>
      </c>
      <c r="I17" s="267">
        <v>7623</v>
      </c>
      <c r="J17" s="267">
        <v>12962</v>
      </c>
      <c r="K17" s="75">
        <f t="shared" si="3"/>
        <v>21137</v>
      </c>
      <c r="L17" s="75">
        <v>7743</v>
      </c>
      <c r="M17" s="75">
        <v>13394</v>
      </c>
      <c r="N17" s="87">
        <f t="shared" si="4"/>
        <v>2.6815642458100558E-2</v>
      </c>
      <c r="O17" s="73">
        <f t="shared" si="5"/>
        <v>552</v>
      </c>
    </row>
    <row r="18" spans="1:15" ht="24" customHeight="1">
      <c r="A18" s="76" t="s">
        <v>23</v>
      </c>
      <c r="B18" s="71">
        <v>50</v>
      </c>
      <c r="C18" s="253">
        <v>7</v>
      </c>
      <c r="D18" s="87">
        <f t="shared" si="0"/>
        <v>-0.86</v>
      </c>
      <c r="E18" s="73">
        <f t="shared" si="1"/>
        <v>-43</v>
      </c>
      <c r="F18" s="286"/>
      <c r="G18" s="74" t="s">
        <v>25</v>
      </c>
      <c r="H18" s="267">
        <f t="shared" si="2"/>
        <v>1490</v>
      </c>
      <c r="I18" s="267">
        <v>1271</v>
      </c>
      <c r="J18" s="267">
        <v>219</v>
      </c>
      <c r="K18" s="75">
        <f t="shared" si="3"/>
        <v>1623</v>
      </c>
      <c r="L18" s="75">
        <v>1404</v>
      </c>
      <c r="M18" s="75">
        <v>219</v>
      </c>
      <c r="N18" s="87">
        <f t="shared" si="4"/>
        <v>8.9261744966442957E-2</v>
      </c>
      <c r="O18" s="73">
        <f t="shared" si="5"/>
        <v>133</v>
      </c>
    </row>
    <row r="19" spans="1:15" ht="24" customHeight="1">
      <c r="A19" s="70" t="s">
        <v>26</v>
      </c>
      <c r="B19" s="71">
        <f>SUM(B20:B26)</f>
        <v>5968</v>
      </c>
      <c r="C19" s="253">
        <f>SUM(C20:C26)</f>
        <v>5968</v>
      </c>
      <c r="D19" s="87">
        <f t="shared" si="0"/>
        <v>0</v>
      </c>
      <c r="E19" s="73">
        <f t="shared" si="1"/>
        <v>0</v>
      </c>
      <c r="F19" s="286"/>
      <c r="G19" s="74" t="s">
        <v>27</v>
      </c>
      <c r="H19" s="267">
        <f t="shared" si="2"/>
        <v>729</v>
      </c>
      <c r="I19" s="267">
        <v>729</v>
      </c>
      <c r="J19" s="267"/>
      <c r="K19" s="75">
        <f t="shared" si="3"/>
        <v>786</v>
      </c>
      <c r="L19" s="75">
        <v>786</v>
      </c>
      <c r="M19" s="75"/>
      <c r="N19" s="87">
        <f t="shared" si="4"/>
        <v>7.8189300411522639E-2</v>
      </c>
      <c r="O19" s="73">
        <f t="shared" si="5"/>
        <v>57</v>
      </c>
    </row>
    <row r="20" spans="1:15" ht="24" customHeight="1">
      <c r="A20" s="70" t="s">
        <v>28</v>
      </c>
      <c r="B20" s="71">
        <v>1097</v>
      </c>
      <c r="C20" s="253">
        <v>2911</v>
      </c>
      <c r="D20" s="87">
        <f t="shared" si="0"/>
        <v>1.6536007292616226</v>
      </c>
      <c r="E20" s="73">
        <f t="shared" si="1"/>
        <v>1814</v>
      </c>
      <c r="F20" s="286"/>
      <c r="G20" s="74" t="s">
        <v>416</v>
      </c>
      <c r="H20" s="267">
        <f t="shared" si="2"/>
        <v>0</v>
      </c>
      <c r="I20" s="267"/>
      <c r="J20" s="267"/>
      <c r="K20" s="75"/>
      <c r="L20" s="75"/>
      <c r="M20" s="75"/>
      <c r="N20" s="72"/>
      <c r="O20" s="73"/>
    </row>
    <row r="21" spans="1:15" ht="24" customHeight="1">
      <c r="A21" s="76" t="s">
        <v>29</v>
      </c>
      <c r="B21" s="71">
        <v>2000</v>
      </c>
      <c r="C21" s="253">
        <v>535</v>
      </c>
      <c r="D21" s="87">
        <f t="shared" si="0"/>
        <v>-0.73250000000000004</v>
      </c>
      <c r="E21" s="73">
        <f t="shared" si="1"/>
        <v>-1465</v>
      </c>
      <c r="F21" s="286"/>
      <c r="G21" s="74" t="s">
        <v>417</v>
      </c>
      <c r="H21" s="267">
        <f t="shared" si="2"/>
        <v>2031</v>
      </c>
      <c r="I21" s="267">
        <v>1031</v>
      </c>
      <c r="J21" s="267">
        <v>1000</v>
      </c>
      <c r="K21" s="75">
        <f>SUM(L21:M21)</f>
        <v>1544</v>
      </c>
      <c r="L21" s="75">
        <v>445</v>
      </c>
      <c r="M21" s="75">
        <v>1099</v>
      </c>
      <c r="N21" s="87">
        <f>O21/H21</f>
        <v>-0.23978335795174791</v>
      </c>
      <c r="O21" s="73">
        <f>K21-H21</f>
        <v>-487</v>
      </c>
    </row>
    <row r="22" spans="1:15" ht="24" customHeight="1">
      <c r="A22" s="76" t="s">
        <v>30</v>
      </c>
      <c r="B22" s="71">
        <v>950</v>
      </c>
      <c r="C22" s="253">
        <v>700</v>
      </c>
      <c r="D22" s="87">
        <f t="shared" si="0"/>
        <v>-0.26315789473684209</v>
      </c>
      <c r="E22" s="73">
        <f t="shared" si="1"/>
        <v>-250</v>
      </c>
      <c r="F22" s="286"/>
      <c r="G22" s="74" t="s">
        <v>31</v>
      </c>
      <c r="H22" s="267">
        <f t="shared" si="2"/>
        <v>0</v>
      </c>
      <c r="I22" s="267"/>
      <c r="J22" s="267"/>
      <c r="K22" s="75"/>
      <c r="L22" s="75"/>
      <c r="M22" s="75"/>
      <c r="N22" s="72"/>
      <c r="O22" s="73"/>
    </row>
    <row r="23" spans="1:15" ht="24" customHeight="1">
      <c r="A23" s="76" t="s">
        <v>32</v>
      </c>
      <c r="B23" s="71"/>
      <c r="C23" s="253"/>
      <c r="D23" s="87"/>
      <c r="E23" s="73"/>
      <c r="F23" s="286"/>
      <c r="G23" s="74" t="s">
        <v>418</v>
      </c>
      <c r="H23" s="267">
        <f t="shared" si="2"/>
        <v>4296</v>
      </c>
      <c r="I23" s="267">
        <v>4284</v>
      </c>
      <c r="J23" s="267">
        <v>12</v>
      </c>
      <c r="K23" s="75">
        <f t="shared" ref="K23:K28" si="6">SUM(L23:M23)</f>
        <v>4201</v>
      </c>
      <c r="L23" s="75">
        <v>4132</v>
      </c>
      <c r="M23" s="75">
        <v>69</v>
      </c>
      <c r="N23" s="87">
        <f t="shared" ref="N23:N28" si="7">O23/H23</f>
        <v>-2.2113594040968344E-2</v>
      </c>
      <c r="O23" s="73">
        <f t="shared" ref="O23:O28" si="8">K23-H23</f>
        <v>-95</v>
      </c>
    </row>
    <row r="24" spans="1:15" ht="24" customHeight="1">
      <c r="A24" s="77" t="s">
        <v>33</v>
      </c>
      <c r="B24" s="71">
        <v>1699</v>
      </c>
      <c r="C24" s="253">
        <v>1600</v>
      </c>
      <c r="D24" s="87">
        <f>E24/B24</f>
        <v>-5.8269570335491468E-2</v>
      </c>
      <c r="E24" s="73">
        <f>C24-B24</f>
        <v>-99</v>
      </c>
      <c r="F24" s="286"/>
      <c r="G24" s="74" t="s">
        <v>419</v>
      </c>
      <c r="H24" s="267">
        <f t="shared" si="2"/>
        <v>2592</v>
      </c>
      <c r="I24" s="267">
        <v>1092</v>
      </c>
      <c r="J24" s="267">
        <v>1500</v>
      </c>
      <c r="K24" s="75">
        <f t="shared" si="6"/>
        <v>2822</v>
      </c>
      <c r="L24" s="75">
        <v>1322</v>
      </c>
      <c r="M24" s="75">
        <v>1500</v>
      </c>
      <c r="N24" s="87">
        <f t="shared" si="7"/>
        <v>8.8734567901234573E-2</v>
      </c>
      <c r="O24" s="73">
        <f t="shared" si="8"/>
        <v>230</v>
      </c>
    </row>
    <row r="25" spans="1:15" ht="24" customHeight="1">
      <c r="A25" s="76" t="s">
        <v>34</v>
      </c>
      <c r="B25" s="71">
        <v>101</v>
      </c>
      <c r="C25" s="253">
        <v>101</v>
      </c>
      <c r="D25" s="87">
        <f>E25/B25</f>
        <v>0</v>
      </c>
      <c r="E25" s="73">
        <f>C25-B25</f>
        <v>0</v>
      </c>
      <c r="F25" s="286"/>
      <c r="G25" s="74" t="s">
        <v>35</v>
      </c>
      <c r="H25" s="267">
        <f t="shared" si="2"/>
        <v>3034</v>
      </c>
      <c r="I25" s="267">
        <v>2901</v>
      </c>
      <c r="J25" s="267">
        <v>133</v>
      </c>
      <c r="K25" s="75">
        <f t="shared" si="6"/>
        <v>2839</v>
      </c>
      <c r="L25" s="75">
        <v>2686</v>
      </c>
      <c r="M25" s="75">
        <v>153</v>
      </c>
      <c r="N25" s="87">
        <f t="shared" si="7"/>
        <v>-6.4271588661832565E-2</v>
      </c>
      <c r="O25" s="73">
        <f t="shared" si="8"/>
        <v>-195</v>
      </c>
    </row>
    <row r="26" spans="1:15" ht="24" customHeight="1">
      <c r="A26" s="78" t="s">
        <v>36</v>
      </c>
      <c r="B26" s="71">
        <v>121</v>
      </c>
      <c r="C26" s="253">
        <v>121</v>
      </c>
      <c r="D26" s="87">
        <f>E26/B26</f>
        <v>0</v>
      </c>
      <c r="E26" s="73">
        <f>C26-B26</f>
        <v>0</v>
      </c>
      <c r="F26" s="286"/>
      <c r="G26" s="74" t="s">
        <v>37</v>
      </c>
      <c r="H26" s="267">
        <f t="shared" si="2"/>
        <v>1300</v>
      </c>
      <c r="I26" s="267">
        <v>1300</v>
      </c>
      <c r="J26" s="267"/>
      <c r="K26" s="75">
        <f t="shared" si="6"/>
        <v>154</v>
      </c>
      <c r="L26" s="75">
        <v>154</v>
      </c>
      <c r="M26" s="75"/>
      <c r="N26" s="87">
        <f t="shared" si="7"/>
        <v>-0.88153846153846149</v>
      </c>
      <c r="O26" s="73">
        <f t="shared" si="8"/>
        <v>-1146</v>
      </c>
    </row>
    <row r="27" spans="1:15" ht="24" customHeight="1">
      <c r="A27" s="79"/>
      <c r="B27" s="252"/>
      <c r="C27" s="252"/>
      <c r="D27" s="72"/>
      <c r="E27" s="73"/>
      <c r="F27" s="286"/>
      <c r="G27" s="80" t="s">
        <v>38</v>
      </c>
      <c r="H27" s="267">
        <f t="shared" si="2"/>
        <v>2603</v>
      </c>
      <c r="I27" s="267">
        <v>2603</v>
      </c>
      <c r="J27" s="267"/>
      <c r="K27" s="75">
        <f t="shared" si="6"/>
        <v>1600</v>
      </c>
      <c r="L27" s="75">
        <v>1600</v>
      </c>
      <c r="M27" s="75"/>
      <c r="N27" s="87">
        <f t="shared" si="7"/>
        <v>-0.38532462543219365</v>
      </c>
      <c r="O27" s="73">
        <f t="shared" si="8"/>
        <v>-1003</v>
      </c>
    </row>
    <row r="28" spans="1:15" ht="24" customHeight="1">
      <c r="A28" s="79"/>
      <c r="B28" s="75"/>
      <c r="C28" s="252"/>
      <c r="D28" s="72"/>
      <c r="E28" s="73"/>
      <c r="F28" s="286"/>
      <c r="G28" s="74" t="s">
        <v>39</v>
      </c>
      <c r="H28" s="267">
        <f t="shared" si="2"/>
        <v>820</v>
      </c>
      <c r="I28" s="267">
        <v>820</v>
      </c>
      <c r="J28" s="267"/>
      <c r="K28" s="75">
        <f t="shared" si="6"/>
        <v>1114</v>
      </c>
      <c r="L28" s="75">
        <v>1114</v>
      </c>
      <c r="M28" s="75"/>
      <c r="N28" s="87">
        <f t="shared" si="7"/>
        <v>0.35853658536585364</v>
      </c>
      <c r="O28" s="73">
        <f t="shared" si="8"/>
        <v>294</v>
      </c>
    </row>
    <row r="29" spans="1:15" ht="24" customHeight="1">
      <c r="A29" s="79"/>
      <c r="B29" s="75"/>
      <c r="C29" s="252"/>
      <c r="D29" s="72"/>
      <c r="E29" s="73"/>
      <c r="F29" s="286"/>
      <c r="G29" s="74"/>
      <c r="H29" s="267"/>
      <c r="I29" s="267"/>
      <c r="J29" s="267"/>
      <c r="K29" s="75"/>
      <c r="L29" s="75"/>
      <c r="M29" s="75"/>
      <c r="N29" s="72"/>
      <c r="O29" s="73"/>
    </row>
    <row r="30" spans="1:15" ht="24" customHeight="1">
      <c r="A30" s="81" t="s">
        <v>40</v>
      </c>
      <c r="B30" s="75">
        <f>SUM(B19,B6)</f>
        <v>28970</v>
      </c>
      <c r="C30" s="252">
        <f>SUM(C19,C6)</f>
        <v>28970</v>
      </c>
      <c r="D30" s="87">
        <f t="shared" ref="D30:D39" si="9">E30/B30</f>
        <v>0</v>
      </c>
      <c r="E30" s="73">
        <f t="shared" ref="E30:E42" si="10">C30-B30</f>
        <v>0</v>
      </c>
      <c r="F30" s="286"/>
      <c r="G30" s="81" t="s">
        <v>41</v>
      </c>
      <c r="H30" s="75">
        <v>127933</v>
      </c>
      <c r="I30" s="75">
        <f>SUM(I6:I28)</f>
        <v>96234</v>
      </c>
      <c r="J30" s="75">
        <f>SUM(J6:J28)</f>
        <v>31699</v>
      </c>
      <c r="K30" s="75">
        <f>SUM(K6:K28)</f>
        <v>143773.63</v>
      </c>
      <c r="L30" s="75">
        <f>SUM(L6:L28)</f>
        <v>107730.63</v>
      </c>
      <c r="M30" s="75">
        <f>SUM(M6:M28)</f>
        <v>36043</v>
      </c>
      <c r="N30" s="87">
        <f>O30/H30</f>
        <v>0.12381973376689365</v>
      </c>
      <c r="O30" s="73">
        <f>K30-H30</f>
        <v>15840.630000000005</v>
      </c>
    </row>
    <row r="31" spans="1:15" ht="24" customHeight="1">
      <c r="A31" s="82" t="s">
        <v>420</v>
      </c>
      <c r="B31" s="71">
        <f>SUM(B32:B34)</f>
        <v>53792</v>
      </c>
      <c r="C31" s="71">
        <f>SUM(C32:C34)</f>
        <v>60190</v>
      </c>
      <c r="D31" s="87">
        <f t="shared" si="9"/>
        <v>0.11893961927424153</v>
      </c>
      <c r="E31" s="73">
        <f t="shared" si="10"/>
        <v>6398</v>
      </c>
      <c r="F31" s="286"/>
      <c r="G31" s="83" t="s">
        <v>42</v>
      </c>
      <c r="H31" s="75">
        <v>1395</v>
      </c>
      <c r="I31" s="75">
        <v>1395</v>
      </c>
      <c r="J31" s="75">
        <v>1395</v>
      </c>
      <c r="K31" s="75">
        <f t="shared" ref="K31:K36" si="11">SUM(L31:M31)</f>
        <v>1395</v>
      </c>
      <c r="L31" s="75">
        <v>1395</v>
      </c>
      <c r="M31" s="75"/>
      <c r="N31" s="87">
        <f>O31/H31</f>
        <v>0</v>
      </c>
      <c r="O31" s="73">
        <f>K31-H31</f>
        <v>0</v>
      </c>
    </row>
    <row r="32" spans="1:15" ht="24" customHeight="1">
      <c r="A32" s="84" t="s">
        <v>43</v>
      </c>
      <c r="B32" s="75">
        <v>2860</v>
      </c>
      <c r="C32" s="75">
        <v>2860</v>
      </c>
      <c r="D32" s="87">
        <f t="shared" si="9"/>
        <v>0</v>
      </c>
      <c r="E32" s="73">
        <f t="shared" si="10"/>
        <v>0</v>
      </c>
      <c r="F32" s="286"/>
      <c r="G32" s="83" t="s">
        <v>430</v>
      </c>
      <c r="H32" s="75"/>
      <c r="I32" s="75"/>
      <c r="J32" s="75"/>
      <c r="K32" s="75">
        <f t="shared" si="11"/>
        <v>0</v>
      </c>
      <c r="L32" s="75"/>
      <c r="M32" s="75"/>
      <c r="N32" s="72"/>
      <c r="O32" s="73"/>
    </row>
    <row r="33" spans="1:15" ht="24" customHeight="1">
      <c r="A33" s="84" t="s">
        <v>44</v>
      </c>
      <c r="B33" s="75">
        <v>34492</v>
      </c>
      <c r="C33" s="75">
        <v>36546</v>
      </c>
      <c r="D33" s="87">
        <f t="shared" si="9"/>
        <v>5.9550040589122118E-2</v>
      </c>
      <c r="E33" s="73">
        <f t="shared" si="10"/>
        <v>2054</v>
      </c>
      <c r="F33" s="286"/>
      <c r="G33" s="85" t="s">
        <v>45</v>
      </c>
      <c r="H33" s="75"/>
      <c r="I33" s="75"/>
      <c r="J33" s="75"/>
      <c r="K33" s="75"/>
      <c r="L33" s="75"/>
      <c r="M33" s="75"/>
      <c r="N33" s="72"/>
      <c r="O33" s="73"/>
    </row>
    <row r="34" spans="1:15" ht="24" customHeight="1">
      <c r="A34" s="84" t="s">
        <v>46</v>
      </c>
      <c r="B34" s="75">
        <v>16440</v>
      </c>
      <c r="C34" s="75">
        <v>20784</v>
      </c>
      <c r="D34" s="87">
        <f t="shared" si="9"/>
        <v>0.26423357664233577</v>
      </c>
      <c r="E34" s="73">
        <f t="shared" si="10"/>
        <v>4344</v>
      </c>
      <c r="F34" s="286"/>
      <c r="G34" s="85" t="s">
        <v>47</v>
      </c>
      <c r="H34" s="75">
        <v>5319</v>
      </c>
      <c r="I34" s="75">
        <v>5319</v>
      </c>
      <c r="J34" s="75">
        <v>5319</v>
      </c>
      <c r="K34" s="75">
        <f t="shared" si="11"/>
        <v>5319</v>
      </c>
      <c r="L34" s="75">
        <v>5319</v>
      </c>
      <c r="M34" s="75"/>
      <c r="N34" s="87">
        <f>O34/H34</f>
        <v>0</v>
      </c>
      <c r="O34" s="73">
        <f>K34-H34</f>
        <v>0</v>
      </c>
    </row>
    <row r="35" spans="1:15" ht="24" customHeight="1">
      <c r="A35" s="82" t="s">
        <v>48</v>
      </c>
      <c r="B35" s="75">
        <v>1991</v>
      </c>
      <c r="C35" s="75">
        <v>1991</v>
      </c>
      <c r="D35" s="87">
        <f t="shared" si="9"/>
        <v>0</v>
      </c>
      <c r="E35" s="73">
        <f t="shared" si="10"/>
        <v>0</v>
      </c>
      <c r="F35" s="286"/>
      <c r="G35" s="83" t="s">
        <v>49</v>
      </c>
      <c r="H35" s="75"/>
      <c r="I35" s="75"/>
      <c r="J35" s="75"/>
      <c r="K35" s="75">
        <f t="shared" si="11"/>
        <v>0</v>
      </c>
      <c r="L35" s="75"/>
      <c r="M35" s="75"/>
      <c r="N35" s="72"/>
      <c r="O35" s="73">
        <v>0</v>
      </c>
    </row>
    <row r="36" spans="1:15" ht="24" customHeight="1">
      <c r="A36" s="82" t="s">
        <v>50</v>
      </c>
      <c r="B36" s="75">
        <v>0</v>
      </c>
      <c r="C36" s="75">
        <v>10000</v>
      </c>
      <c r="D36" s="87" t="e">
        <f t="shared" si="9"/>
        <v>#DIV/0!</v>
      </c>
      <c r="E36" s="73">
        <f t="shared" si="10"/>
        <v>10000</v>
      </c>
      <c r="F36" s="286"/>
      <c r="G36" s="83" t="s">
        <v>51</v>
      </c>
      <c r="H36" s="75"/>
      <c r="I36" s="75"/>
      <c r="J36" s="75"/>
      <c r="K36" s="75">
        <f t="shared" si="11"/>
        <v>0</v>
      </c>
      <c r="L36" s="75"/>
      <c r="M36" s="75"/>
      <c r="N36" s="72"/>
      <c r="O36" s="73"/>
    </row>
    <row r="37" spans="1:15" ht="24" customHeight="1">
      <c r="A37" s="82" t="s">
        <v>52</v>
      </c>
      <c r="B37" s="71">
        <v>36814</v>
      </c>
      <c r="C37" s="75">
        <f>SUM(C38:C41)</f>
        <v>30980</v>
      </c>
      <c r="D37" s="87">
        <f t="shared" si="9"/>
        <v>-0.15847232031292444</v>
      </c>
      <c r="E37" s="73">
        <f t="shared" si="10"/>
        <v>-5834</v>
      </c>
      <c r="F37" s="286"/>
      <c r="G37" s="83" t="s">
        <v>53</v>
      </c>
      <c r="H37" s="75">
        <v>188</v>
      </c>
      <c r="I37" s="75">
        <v>188</v>
      </c>
      <c r="J37" s="75">
        <v>188</v>
      </c>
      <c r="K37" s="75">
        <v>188</v>
      </c>
      <c r="L37" s="75">
        <v>188</v>
      </c>
      <c r="M37" s="75"/>
      <c r="N37" s="87">
        <f>O37/H37</f>
        <v>0</v>
      </c>
      <c r="O37" s="73">
        <f>K37-H37</f>
        <v>0</v>
      </c>
    </row>
    <row r="38" spans="1:15" ht="24" customHeight="1">
      <c r="A38" s="84" t="s">
        <v>421</v>
      </c>
      <c r="B38" s="75">
        <v>165</v>
      </c>
      <c r="C38" s="75">
        <v>165</v>
      </c>
      <c r="D38" s="87">
        <f t="shared" si="9"/>
        <v>0</v>
      </c>
      <c r="E38" s="73">
        <f t="shared" si="10"/>
        <v>0</v>
      </c>
      <c r="F38" s="286"/>
      <c r="G38" s="83" t="s">
        <v>54</v>
      </c>
      <c r="H38" s="75"/>
      <c r="I38" s="75"/>
      <c r="J38" s="75"/>
      <c r="K38" s="75"/>
      <c r="L38" s="75"/>
      <c r="M38" s="75"/>
      <c r="N38" s="72"/>
      <c r="O38" s="73"/>
    </row>
    <row r="39" spans="1:15" ht="24" customHeight="1">
      <c r="A39" s="84" t="s">
        <v>866</v>
      </c>
      <c r="B39" s="75">
        <v>6025</v>
      </c>
      <c r="C39" s="75">
        <v>1462</v>
      </c>
      <c r="D39" s="87">
        <f t="shared" si="9"/>
        <v>-0.75734439834024891</v>
      </c>
      <c r="E39" s="73">
        <f t="shared" si="10"/>
        <v>-4563</v>
      </c>
      <c r="F39" s="286"/>
      <c r="G39" s="83"/>
      <c r="H39" s="75"/>
      <c r="I39" s="75"/>
      <c r="J39" s="75"/>
      <c r="K39" s="75"/>
      <c r="L39" s="75"/>
      <c r="M39" s="75"/>
      <c r="N39" s="72"/>
      <c r="O39" s="73"/>
    </row>
    <row r="40" spans="1:15" ht="24" customHeight="1">
      <c r="A40" s="84" t="s">
        <v>55</v>
      </c>
      <c r="B40" s="75">
        <v>150</v>
      </c>
      <c r="C40" s="75">
        <v>215</v>
      </c>
      <c r="D40" s="87">
        <f>E40/B40</f>
        <v>0.43333333333333335</v>
      </c>
      <c r="E40" s="73">
        <f t="shared" si="10"/>
        <v>65</v>
      </c>
      <c r="F40" s="286"/>
      <c r="G40" s="83"/>
      <c r="H40" s="75"/>
      <c r="I40" s="75"/>
      <c r="J40" s="75"/>
      <c r="K40" s="75"/>
      <c r="L40" s="75"/>
      <c r="M40" s="75"/>
      <c r="N40" s="72"/>
      <c r="O40" s="73"/>
    </row>
    <row r="41" spans="1:15" ht="24" customHeight="1">
      <c r="A41" s="84" t="s">
        <v>56</v>
      </c>
      <c r="B41" s="75">
        <v>30474</v>
      </c>
      <c r="C41" s="75">
        <v>29138</v>
      </c>
      <c r="D41" s="87">
        <f>E41/B41</f>
        <v>-4.3840651046793987E-2</v>
      </c>
      <c r="E41" s="73">
        <f t="shared" si="10"/>
        <v>-1336</v>
      </c>
      <c r="F41" s="286"/>
      <c r="G41" s="83"/>
      <c r="H41" s="75"/>
      <c r="I41" s="75"/>
      <c r="J41" s="75"/>
      <c r="K41" s="75"/>
      <c r="L41" s="75"/>
      <c r="M41" s="75"/>
      <c r="N41" s="72"/>
      <c r="O41" s="73"/>
    </row>
    <row r="42" spans="1:15" ht="24" customHeight="1">
      <c r="A42" s="82" t="s">
        <v>484</v>
      </c>
      <c r="B42" s="75">
        <v>0</v>
      </c>
      <c r="C42" s="75">
        <v>5277</v>
      </c>
      <c r="D42" s="87" t="e">
        <f>E42/B42</f>
        <v>#DIV/0!</v>
      </c>
      <c r="E42" s="73">
        <f t="shared" si="10"/>
        <v>5277</v>
      </c>
      <c r="F42" s="286"/>
      <c r="G42" s="83"/>
      <c r="H42" s="75"/>
      <c r="I42" s="75"/>
      <c r="J42" s="75"/>
      <c r="K42" s="75"/>
      <c r="L42" s="75"/>
      <c r="M42" s="75"/>
      <c r="N42" s="72"/>
      <c r="O42" s="73">
        <v>0</v>
      </c>
    </row>
    <row r="43" spans="1:15" ht="24" customHeight="1">
      <c r="A43" s="82" t="s">
        <v>412</v>
      </c>
      <c r="B43" s="75">
        <v>13268</v>
      </c>
      <c r="C43" s="75">
        <v>13268</v>
      </c>
      <c r="D43" s="87">
        <f>E43/B43</f>
        <v>0</v>
      </c>
      <c r="E43" s="73">
        <f t="shared" ref="E43" si="12">C43-B43</f>
        <v>0</v>
      </c>
      <c r="F43" s="286"/>
      <c r="G43" s="83"/>
      <c r="H43" s="75"/>
      <c r="I43" s="75"/>
      <c r="J43" s="75"/>
      <c r="K43" s="75"/>
      <c r="L43" s="75"/>
      <c r="M43" s="75"/>
      <c r="N43" s="72"/>
      <c r="O43" s="73"/>
    </row>
    <row r="44" spans="1:15" ht="24" customHeight="1">
      <c r="A44" s="81" t="s">
        <v>57</v>
      </c>
      <c r="B44" s="75">
        <f>SUM(B30,B31,B35,B36,B37,B42,B43)</f>
        <v>134835</v>
      </c>
      <c r="C44" s="75">
        <f>SUM(C30,C31,C35,C36,C37,C42,C43)</f>
        <v>150676</v>
      </c>
      <c r="D44" s="87">
        <f>E44/B44</f>
        <v>0.11748433270293321</v>
      </c>
      <c r="E44" s="73">
        <f>C44-B44</f>
        <v>15841</v>
      </c>
      <c r="F44" s="278"/>
      <c r="G44" s="81" t="s">
        <v>58</v>
      </c>
      <c r="H44" s="75">
        <f t="shared" ref="H44:K44" si="13">SUM(H30:H38)</f>
        <v>134835</v>
      </c>
      <c r="I44" s="75">
        <f t="shared" ref="I44" si="14">SUM(I30:I38)</f>
        <v>103136</v>
      </c>
      <c r="J44" s="75">
        <f>SUM(J30:J38)</f>
        <v>38601</v>
      </c>
      <c r="K44" s="75">
        <f t="shared" si="13"/>
        <v>150675.63</v>
      </c>
      <c r="L44" s="75">
        <f>SUM(L30:L38)</f>
        <v>114632.63</v>
      </c>
      <c r="M44" s="75">
        <f>SUM(M30:M38)</f>
        <v>36043</v>
      </c>
      <c r="N44" s="87">
        <f>O44/H44</f>
        <v>0.11748158860829906</v>
      </c>
      <c r="O44" s="73">
        <f>K44-H44</f>
        <v>15840.630000000005</v>
      </c>
    </row>
    <row r="45" spans="1:15">
      <c r="A45" s="65"/>
      <c r="B45" s="65"/>
      <c r="C45" s="65"/>
      <c r="D45" s="65"/>
      <c r="E45" s="65"/>
      <c r="F45" s="65"/>
      <c r="G45" s="65"/>
      <c r="H45" s="65"/>
      <c r="I45" s="65"/>
      <c r="J45" s="65"/>
      <c r="K45" s="65"/>
      <c r="L45" s="65"/>
      <c r="M45" s="65"/>
      <c r="N45" s="65"/>
      <c r="O45" s="86"/>
    </row>
  </sheetData>
  <mergeCells count="13">
    <mergeCell ref="A1:B1"/>
    <mergeCell ref="N4:N5"/>
    <mergeCell ref="O4:O5"/>
    <mergeCell ref="A2:O2"/>
    <mergeCell ref="A4:A5"/>
    <mergeCell ref="G4:G5"/>
    <mergeCell ref="K4:M4"/>
    <mergeCell ref="B4:B5"/>
    <mergeCell ref="C4:C5"/>
    <mergeCell ref="D4:D5"/>
    <mergeCell ref="E4:E5"/>
    <mergeCell ref="F4:F44"/>
    <mergeCell ref="H4:J4"/>
  </mergeCells>
  <phoneticPr fontId="7" type="noConversion"/>
  <pageMargins left="0.23622047244094491" right="0.15748031496062992" top="0.19685039370078741" bottom="0.51181102362204722" header="0.51181102362204722" footer="0.15748031496062992"/>
  <pageSetup paperSize="9" scale="73" orientation="landscape" blackAndWhite="1" useFirstPageNumber="1" r:id="rId1"/>
  <headerFooter scaleWithDoc="0" alignWithMargins="0">
    <oddFooter>&amp;C&amp;"宋体,常规"&amp;10&amp;P</oddFooter>
  </headerFooter>
</worksheet>
</file>

<file path=xl/worksheets/sheet3.xml><?xml version="1.0" encoding="utf-8"?>
<worksheet xmlns="http://schemas.openxmlformats.org/spreadsheetml/2006/main" xmlns:r="http://schemas.openxmlformats.org/officeDocument/2006/relationships">
  <sheetPr>
    <tabColor rgb="FFFFFF00"/>
  </sheetPr>
  <dimension ref="A1:X374"/>
  <sheetViews>
    <sheetView showZeros="0" workbookViewId="0">
      <pane xSplit="5" ySplit="6" topLeftCell="R222" activePane="bottomRight" state="frozen"/>
      <selection pane="topRight" activeCell="G1" sqref="G1"/>
      <selection pane="bottomLeft" activeCell="A7" sqref="A7"/>
      <selection pane="bottomRight" activeCell="V229" sqref="V229"/>
    </sheetView>
  </sheetViews>
  <sheetFormatPr defaultColWidth="9" defaultRowHeight="14.25" customHeight="1"/>
  <cols>
    <col min="1" max="1" width="9.5" style="119" customWidth="1"/>
    <col min="2" max="2" width="28.8984375" style="119" customWidth="1"/>
    <col min="3" max="5" width="8.59765625" style="119" customWidth="1"/>
    <col min="6" max="6" width="8.59765625" style="119" hidden="1" customWidth="1"/>
    <col min="7" max="7" width="21.5" style="135" hidden="1" customWidth="1"/>
    <col min="8" max="8" width="8.59765625" style="119" hidden="1" customWidth="1"/>
    <col min="9" max="9" width="15" style="135" hidden="1" customWidth="1"/>
    <col min="10" max="10" width="8.59765625" style="119" hidden="1" customWidth="1"/>
    <col min="11" max="11" width="21.3984375" style="135" hidden="1" customWidth="1"/>
    <col min="12" max="12" width="8.59765625" style="119" hidden="1" customWidth="1"/>
    <col min="13" max="13" width="39.09765625" style="135" hidden="1" customWidth="1"/>
    <col min="14" max="14" width="14.5" style="119" hidden="1" customWidth="1"/>
    <col min="15" max="15" width="8.59765625" style="119" hidden="1" customWidth="1"/>
    <col min="16" max="16" width="20.8984375" style="135" hidden="1" customWidth="1"/>
    <col min="17" max="17" width="8.59765625" style="119" hidden="1" customWidth="1"/>
    <col min="18" max="19" width="8.59765625" style="119" customWidth="1"/>
    <col min="20" max="21" width="8.59765625" style="119" hidden="1" customWidth="1"/>
    <col min="22" max="22" width="8.59765625" style="119" customWidth="1"/>
    <col min="23" max="23" width="9.3984375" style="119" customWidth="1"/>
    <col min="24" max="24" width="44.5" style="185" customWidth="1"/>
    <col min="25" max="16384" width="9" style="119"/>
  </cols>
  <sheetData>
    <row r="1" spans="1:24" ht="19.5" customHeight="1">
      <c r="A1" s="268" t="s">
        <v>812</v>
      </c>
      <c r="B1" s="268"/>
      <c r="C1" s="118"/>
      <c r="D1" s="118"/>
      <c r="E1" s="118"/>
      <c r="F1" s="118"/>
      <c r="G1" s="129"/>
      <c r="H1" s="118"/>
      <c r="I1" s="129"/>
      <c r="J1" s="118"/>
      <c r="K1" s="129"/>
      <c r="L1" s="118"/>
      <c r="M1" s="129"/>
      <c r="N1" s="118"/>
      <c r="O1" s="118"/>
      <c r="P1" s="129"/>
      <c r="Q1" s="118"/>
      <c r="R1" s="118"/>
      <c r="S1" s="118"/>
      <c r="T1" s="118"/>
      <c r="U1" s="118"/>
      <c r="V1" s="118"/>
      <c r="W1" s="118"/>
      <c r="X1" s="88"/>
    </row>
    <row r="2" spans="1:24" ht="33.75" customHeight="1">
      <c r="A2" s="269" t="s">
        <v>813</v>
      </c>
      <c r="B2" s="269"/>
      <c r="C2" s="269"/>
      <c r="D2" s="269"/>
      <c r="E2" s="269"/>
      <c r="F2" s="269"/>
      <c r="G2" s="269"/>
      <c r="H2" s="269"/>
      <c r="I2" s="269"/>
      <c r="J2" s="269"/>
      <c r="K2" s="269"/>
      <c r="L2" s="269"/>
      <c r="M2" s="269"/>
      <c r="N2" s="269"/>
      <c r="O2" s="269"/>
      <c r="P2" s="269"/>
      <c r="Q2" s="269"/>
      <c r="R2" s="269"/>
      <c r="S2" s="269"/>
      <c r="T2" s="269"/>
      <c r="U2" s="269"/>
      <c r="V2" s="269"/>
      <c r="W2" s="269"/>
      <c r="X2" s="269"/>
    </row>
    <row r="3" spans="1:24" ht="19.5" customHeight="1">
      <c r="A3" s="89"/>
      <c r="B3" s="89"/>
      <c r="C3" s="120"/>
      <c r="D3" s="120"/>
      <c r="E3" s="120"/>
      <c r="F3" s="120"/>
      <c r="G3" s="130"/>
      <c r="H3" s="120"/>
      <c r="I3" s="130"/>
      <c r="J3" s="120"/>
      <c r="K3" s="130"/>
      <c r="L3" s="120"/>
      <c r="M3" s="130"/>
      <c r="N3" s="120"/>
      <c r="O3" s="120"/>
      <c r="P3" s="130"/>
      <c r="Q3" s="120"/>
      <c r="R3" s="120"/>
      <c r="S3" s="120"/>
      <c r="T3" s="120"/>
      <c r="U3" s="120"/>
      <c r="V3" s="120"/>
      <c r="W3" s="120"/>
      <c r="X3" s="261" t="s">
        <v>114</v>
      </c>
    </row>
    <row r="4" spans="1:24" ht="35.25" customHeight="1">
      <c r="A4" s="270" t="s">
        <v>115</v>
      </c>
      <c r="B4" s="270" t="s">
        <v>116</v>
      </c>
      <c r="C4" s="272" t="s">
        <v>814</v>
      </c>
      <c r="D4" s="273"/>
      <c r="E4" s="274"/>
      <c r="F4" s="275">
        <v>1</v>
      </c>
      <c r="G4" s="276"/>
      <c r="H4" s="275">
        <v>2</v>
      </c>
      <c r="I4" s="276"/>
      <c r="J4" s="275">
        <v>3</v>
      </c>
      <c r="K4" s="276"/>
      <c r="L4" s="275">
        <v>4</v>
      </c>
      <c r="M4" s="276"/>
      <c r="N4" s="260" t="s">
        <v>815</v>
      </c>
      <c r="O4" s="275">
        <v>6</v>
      </c>
      <c r="P4" s="276"/>
      <c r="Q4" s="260" t="s">
        <v>816</v>
      </c>
      <c r="R4" s="272" t="s">
        <v>817</v>
      </c>
      <c r="S4" s="273"/>
      <c r="T4" s="273"/>
      <c r="U4" s="273"/>
      <c r="V4" s="274"/>
      <c r="W4" s="270" t="s">
        <v>818</v>
      </c>
      <c r="X4" s="270" t="s">
        <v>117</v>
      </c>
    </row>
    <row r="5" spans="1:24" ht="44.25" customHeight="1">
      <c r="A5" s="271"/>
      <c r="B5" s="271"/>
      <c r="C5" s="259" t="s">
        <v>118</v>
      </c>
      <c r="D5" s="259" t="s">
        <v>119</v>
      </c>
      <c r="E5" s="259" t="s">
        <v>92</v>
      </c>
      <c r="F5" s="126" t="s">
        <v>819</v>
      </c>
      <c r="G5" s="127" t="s">
        <v>435</v>
      </c>
      <c r="H5" s="126" t="s">
        <v>820</v>
      </c>
      <c r="I5" s="127" t="s">
        <v>435</v>
      </c>
      <c r="J5" s="126" t="s">
        <v>821</v>
      </c>
      <c r="K5" s="127" t="s">
        <v>435</v>
      </c>
      <c r="L5" s="126" t="s">
        <v>822</v>
      </c>
      <c r="M5" s="127" t="s">
        <v>436</v>
      </c>
      <c r="N5" s="126" t="s">
        <v>823</v>
      </c>
      <c r="O5" s="126" t="s">
        <v>824</v>
      </c>
      <c r="P5" s="127" t="s">
        <v>436</v>
      </c>
      <c r="Q5" s="126" t="s">
        <v>437</v>
      </c>
      <c r="R5" s="259" t="s">
        <v>118</v>
      </c>
      <c r="S5" s="259" t="s">
        <v>119</v>
      </c>
      <c r="T5" s="259" t="s">
        <v>1019</v>
      </c>
      <c r="U5" s="259" t="s">
        <v>1020</v>
      </c>
      <c r="V5" s="259" t="s">
        <v>92</v>
      </c>
      <c r="W5" s="271"/>
      <c r="X5" s="271"/>
    </row>
    <row r="6" spans="1:24" ht="24" customHeight="1">
      <c r="A6" s="90"/>
      <c r="B6" s="91" t="s">
        <v>92</v>
      </c>
      <c r="C6" s="92">
        <f>C7+C86+C89+C109+C128+C137+C152+C210+C244+C252+C267+C315+C323+C327+C343+C348+C353+C368+C371+C369</f>
        <v>96234</v>
      </c>
      <c r="D6" s="92">
        <f>D7+D86+D89+D109+D128+D137+D152+D210+D244+D252+D267+D315+D323+D327+D343+D348+D353+D368+D371+D369</f>
        <v>31699</v>
      </c>
      <c r="E6" s="93">
        <f t="shared" ref="E6" si="0">SUM(C6:D6)</f>
        <v>127933</v>
      </c>
      <c r="F6" s="92">
        <f>F7+F86+F89+F109+F128+F137+F152+F210+F244+F252+F267+F315+F323+F327+F343+F348+F353+F368+F371+F369</f>
        <v>905</v>
      </c>
      <c r="G6" s="131"/>
      <c r="H6" s="92">
        <f>H7+H86+H89+H109+H128+H137+H152+H210+H244+H252+H267+H315+H323+H327+H343+H348+H353+H368+H371+H369</f>
        <v>-8</v>
      </c>
      <c r="I6" s="131"/>
      <c r="J6" s="92">
        <f>J7+J86+J89+J109+J128+J137+J152+J210+J244+J252+J267+J315+J323+J327+J343+J348+J353+J368+J371+J369</f>
        <v>-12168.43</v>
      </c>
      <c r="K6" s="131"/>
      <c r="L6" s="92">
        <f>L7+L86+L89+L109+L128+L137+L152+L210+L244+L252+L267+L315+L323+L327+L343+L348+L353+L368+L371+L369</f>
        <v>22768</v>
      </c>
      <c r="M6" s="131"/>
      <c r="N6" s="92">
        <f>N7+N86+N89+N109+N128+N137+N152+N210+N244+N252+N267+N315+N323+N327+N343+N348+N353+N368+N371+N369</f>
        <v>11496.570000000002</v>
      </c>
      <c r="O6" s="92">
        <f>O7+O86+O89+O109+O128+O137+O152+O210+O244+O252+O267+O315+O323+O327+O343+O348+O353+O368+O371+O369</f>
        <v>4344</v>
      </c>
      <c r="P6" s="131"/>
      <c r="Q6" s="92">
        <f>Q7+Q86+Q89+Q109+Q128+Q137+Q152+Q210+Q244+Q252+Q267+Q315+Q323+Q327+Q343+Q348+Q353+Q368+Q371+Q369</f>
        <v>15840.57</v>
      </c>
      <c r="R6" s="92">
        <f>R7+R86+R89+R109+R128+R137+R152+R210+R244+R252+R267+R315+R323+R327+R343+R348+R353+R368+R371+R369</f>
        <v>107730.57</v>
      </c>
      <c r="S6" s="92">
        <f>S7+S86+S89+S109+S128+S137+S152+S210+S244+S252+S267+S315+S323+S327+S343+S348+S353+S368+S371+S369</f>
        <v>36043</v>
      </c>
      <c r="T6" s="92">
        <f>T7+T86+T89+T109+T128+T137+T152+T210+T244+T252+T267+T315+T323+T327+T343+T348+T353+T368+T371+T369</f>
        <v>18431</v>
      </c>
      <c r="U6" s="92">
        <f>U7+U86+U89+U109+U128+U137+U152+U210+U244+U252+U267+U315+U323+U327+U343+U348+U353+U368+U371+U369</f>
        <v>13268</v>
      </c>
      <c r="V6" s="93">
        <f t="shared" ref="V6" si="1">SUM(R6:S6)</f>
        <v>143773.57</v>
      </c>
      <c r="W6" s="94">
        <f t="shared" ref="W6:W69" si="2">V6-E6</f>
        <v>15840.570000000007</v>
      </c>
      <c r="X6" s="262"/>
    </row>
    <row r="7" spans="1:24" ht="24" customHeight="1">
      <c r="A7" s="95" t="s">
        <v>96</v>
      </c>
      <c r="B7" s="96" t="s">
        <v>97</v>
      </c>
      <c r="C7" s="97">
        <f>SUM(C8,C14,C19,C24,C28,C34,C40,C42,C46,C49,C54,C56,C59,C62,C65,C68,C71,C76,C79,C84)</f>
        <v>24646</v>
      </c>
      <c r="D7" s="97">
        <f>SUM(D8,D14,D19,D24,D28,D34,D40,D42,D46,D49,D54,D56,D59,D62,D65,D68,D71,D76,D79,D84)</f>
        <v>451</v>
      </c>
      <c r="E7" s="98">
        <f t="shared" ref="E7:E70" si="3">SUM(C7:D7)</f>
        <v>25097</v>
      </c>
      <c r="F7" s="97">
        <f>SUM(F8,F14,F19,F24,F28,F34,F40,F42,F46,F49,F54,F56,F59,F62,F65,F68,F71,F76,F79,F84)</f>
        <v>1062</v>
      </c>
      <c r="G7" s="132"/>
      <c r="H7" s="97">
        <f>SUM(H8,H14,H19,H24,H28,H34,H40,H42,H46,H49,H54,H56,H59,H62,H65,H68,H71,H76,H79,H84)</f>
        <v>0</v>
      </c>
      <c r="I7" s="132"/>
      <c r="J7" s="97">
        <f>SUM(J8,J14,J19,J24,J28,J34,J40,J42,J46,J49,J54,J56,J59,J62,J65,J68,J71,J76,J79,J84)</f>
        <v>-378</v>
      </c>
      <c r="K7" s="132"/>
      <c r="L7" s="97">
        <f>SUM(L8,L14,L19,L24,L28,L34,L40,L42,L46,L49,L54,L56,L59,L62,L65,L68,L71,L76,L79,L84)</f>
        <v>4752</v>
      </c>
      <c r="M7" s="132"/>
      <c r="N7" s="98">
        <f t="shared" ref="N7:N70" si="4">F7+H7+J7+L7</f>
        <v>5436</v>
      </c>
      <c r="O7" s="97">
        <f>SUM(O8,O14,O19,O24,O28,O34,O40,O42,O46,O49,O54,O56,O59,O62,O65,O68,O71,O76,O79,O84)</f>
        <v>0</v>
      </c>
      <c r="P7" s="132"/>
      <c r="Q7" s="98">
        <f t="shared" ref="Q7:Q70" si="5">N7+O7</f>
        <v>5436</v>
      </c>
      <c r="R7" s="97">
        <f>SUM(R8,R14,R19,R24,R28,R34,R40,R42,R46,R49,R54,R56,R59,R62,R65,R68,R71,R76,R79,R84)</f>
        <v>30082</v>
      </c>
      <c r="S7" s="97">
        <f>SUM(S8,S14,S19,S24,S28,S34,S40,S42,S46,S49,S54,S56,S59,S62,S65,S68,S71,S76,S79,S84)</f>
        <v>451</v>
      </c>
      <c r="T7" s="97">
        <f>SUM(T8,T14,T19,T24,T28,T34,T40,T42,T46,T49,T54,T56,T59,T62,T65,T68,T71,T76,T79,T84)</f>
        <v>110</v>
      </c>
      <c r="U7" s="97">
        <f>SUM(U8,U14,U19,U24,U28,U34,U40,U42,U46,U49,U54,U56,U59,U62,U65,U68,U71,U76,U79,U84)</f>
        <v>341</v>
      </c>
      <c r="V7" s="98">
        <f t="shared" ref="V7:V70" si="6">SUM(R7:S7)</f>
        <v>30533</v>
      </c>
      <c r="W7" s="99">
        <f t="shared" si="2"/>
        <v>5436</v>
      </c>
      <c r="X7" s="263"/>
    </row>
    <row r="8" spans="1:24" ht="24" customHeight="1">
      <c r="A8" s="100" t="s">
        <v>120</v>
      </c>
      <c r="B8" s="101" t="s">
        <v>121</v>
      </c>
      <c r="C8" s="102">
        <f>SUM(C9:C13)</f>
        <v>909</v>
      </c>
      <c r="D8" s="102">
        <f>SUM(D9:D13)</f>
        <v>101</v>
      </c>
      <c r="E8" s="103">
        <f t="shared" si="3"/>
        <v>1010</v>
      </c>
      <c r="F8" s="102">
        <f>SUM(F9:F13)</f>
        <v>85</v>
      </c>
      <c r="G8" s="133"/>
      <c r="H8" s="102">
        <f>SUM(H9:H13)</f>
        <v>0</v>
      </c>
      <c r="I8" s="133"/>
      <c r="J8" s="102">
        <f>SUM(J9:J13)</f>
        <v>0</v>
      </c>
      <c r="K8" s="133"/>
      <c r="L8" s="102">
        <f>SUM(L9:L13)</f>
        <v>0</v>
      </c>
      <c r="M8" s="133"/>
      <c r="N8" s="103">
        <f t="shared" si="4"/>
        <v>85</v>
      </c>
      <c r="O8" s="102">
        <f>SUM(O9:O13)</f>
        <v>0</v>
      </c>
      <c r="P8" s="133"/>
      <c r="Q8" s="103">
        <f t="shared" si="5"/>
        <v>85</v>
      </c>
      <c r="R8" s="102">
        <f>SUM(R9:R13)</f>
        <v>994</v>
      </c>
      <c r="S8" s="102">
        <f>SUM(S9:S13)</f>
        <v>101</v>
      </c>
      <c r="T8" s="102">
        <f>SUM(T9:T13)</f>
        <v>90</v>
      </c>
      <c r="U8" s="102">
        <f>SUM(U9:U13)</f>
        <v>11</v>
      </c>
      <c r="V8" s="103">
        <f t="shared" si="6"/>
        <v>1095</v>
      </c>
      <c r="W8" s="104">
        <f t="shared" si="2"/>
        <v>85</v>
      </c>
      <c r="X8" s="264"/>
    </row>
    <row r="9" spans="1:24" ht="24" customHeight="1">
      <c r="A9" s="105">
        <v>2010101</v>
      </c>
      <c r="B9" s="106" t="s">
        <v>122</v>
      </c>
      <c r="C9" s="121">
        <v>719</v>
      </c>
      <c r="D9" s="122">
        <v>0</v>
      </c>
      <c r="E9" s="123">
        <f t="shared" si="3"/>
        <v>719</v>
      </c>
      <c r="F9" s="121">
        <v>85</v>
      </c>
      <c r="G9" s="134" t="s">
        <v>578</v>
      </c>
      <c r="H9" s="121"/>
      <c r="I9" s="134"/>
      <c r="J9" s="121"/>
      <c r="K9" s="134"/>
      <c r="L9" s="121"/>
      <c r="M9" s="134"/>
      <c r="N9" s="123">
        <f>F9+H9+J9+L9</f>
        <v>85</v>
      </c>
      <c r="O9" s="121"/>
      <c r="P9" s="134"/>
      <c r="Q9" s="123">
        <f t="shared" si="5"/>
        <v>85</v>
      </c>
      <c r="R9" s="121">
        <f t="shared" ref="R9:S13" si="7">C9+N9</f>
        <v>804</v>
      </c>
      <c r="S9" s="122">
        <f t="shared" si="7"/>
        <v>0</v>
      </c>
      <c r="T9" s="122"/>
      <c r="U9" s="122"/>
      <c r="V9" s="123">
        <f t="shared" si="6"/>
        <v>804</v>
      </c>
      <c r="W9" s="107">
        <f t="shared" si="2"/>
        <v>85</v>
      </c>
      <c r="X9" s="265" t="s">
        <v>878</v>
      </c>
    </row>
    <row r="10" spans="1:24" ht="24" customHeight="1">
      <c r="A10" s="105">
        <v>2010104</v>
      </c>
      <c r="B10" s="106" t="s">
        <v>123</v>
      </c>
      <c r="C10" s="121">
        <v>25</v>
      </c>
      <c r="D10" s="122">
        <v>0</v>
      </c>
      <c r="E10" s="123">
        <f t="shared" si="3"/>
        <v>25</v>
      </c>
      <c r="F10" s="121"/>
      <c r="G10" s="134"/>
      <c r="H10" s="121"/>
      <c r="I10" s="134"/>
      <c r="J10" s="121"/>
      <c r="K10" s="134"/>
      <c r="L10" s="121"/>
      <c r="M10" s="134"/>
      <c r="N10" s="123">
        <f t="shared" si="4"/>
        <v>0</v>
      </c>
      <c r="O10" s="121"/>
      <c r="P10" s="134"/>
      <c r="Q10" s="123">
        <f t="shared" si="5"/>
        <v>0</v>
      </c>
      <c r="R10" s="121">
        <f t="shared" si="7"/>
        <v>25</v>
      </c>
      <c r="S10" s="122">
        <f t="shared" si="7"/>
        <v>0</v>
      </c>
      <c r="T10" s="122"/>
      <c r="U10" s="122"/>
      <c r="V10" s="123">
        <f t="shared" si="6"/>
        <v>25</v>
      </c>
      <c r="W10" s="107">
        <f t="shared" si="2"/>
        <v>0</v>
      </c>
      <c r="X10" s="265"/>
    </row>
    <row r="11" spans="1:24" ht="24" customHeight="1">
      <c r="A11" s="105">
        <v>2010107</v>
      </c>
      <c r="B11" s="106" t="s">
        <v>124</v>
      </c>
      <c r="C11" s="121">
        <v>25</v>
      </c>
      <c r="D11" s="122">
        <v>0</v>
      </c>
      <c r="E11" s="123">
        <f t="shared" si="3"/>
        <v>25</v>
      </c>
      <c r="F11" s="121"/>
      <c r="G11" s="134"/>
      <c r="H11" s="121"/>
      <c r="I11" s="134"/>
      <c r="J11" s="121"/>
      <c r="K11" s="134"/>
      <c r="L11" s="121"/>
      <c r="M11" s="134"/>
      <c r="N11" s="123">
        <f t="shared" si="4"/>
        <v>0</v>
      </c>
      <c r="O11" s="121"/>
      <c r="P11" s="134"/>
      <c r="Q11" s="123">
        <f t="shared" si="5"/>
        <v>0</v>
      </c>
      <c r="R11" s="121">
        <f t="shared" si="7"/>
        <v>25</v>
      </c>
      <c r="S11" s="122">
        <f t="shared" si="7"/>
        <v>0</v>
      </c>
      <c r="T11" s="122"/>
      <c r="U11" s="122"/>
      <c r="V11" s="123">
        <f t="shared" si="6"/>
        <v>25</v>
      </c>
      <c r="W11" s="107">
        <f t="shared" si="2"/>
        <v>0</v>
      </c>
      <c r="X11" s="265"/>
    </row>
    <row r="12" spans="1:24" ht="24" customHeight="1">
      <c r="A12" s="105">
        <v>2010108</v>
      </c>
      <c r="B12" s="106" t="s">
        <v>125</v>
      </c>
      <c r="C12" s="121">
        <v>20</v>
      </c>
      <c r="D12" s="122">
        <v>0</v>
      </c>
      <c r="E12" s="123">
        <f t="shared" si="3"/>
        <v>20</v>
      </c>
      <c r="F12" s="121"/>
      <c r="G12" s="134"/>
      <c r="H12" s="121"/>
      <c r="I12" s="134"/>
      <c r="J12" s="121"/>
      <c r="K12" s="134"/>
      <c r="L12" s="121"/>
      <c r="M12" s="134"/>
      <c r="N12" s="123">
        <f t="shared" si="4"/>
        <v>0</v>
      </c>
      <c r="O12" s="121"/>
      <c r="P12" s="134"/>
      <c r="Q12" s="123">
        <f t="shared" si="5"/>
        <v>0</v>
      </c>
      <c r="R12" s="121">
        <f t="shared" si="7"/>
        <v>20</v>
      </c>
      <c r="S12" s="122">
        <f t="shared" si="7"/>
        <v>0</v>
      </c>
      <c r="T12" s="122"/>
      <c r="U12" s="122"/>
      <c r="V12" s="123">
        <f t="shared" si="6"/>
        <v>20</v>
      </c>
      <c r="W12" s="107">
        <f t="shared" si="2"/>
        <v>0</v>
      </c>
      <c r="X12" s="265"/>
    </row>
    <row r="13" spans="1:24" ht="24" customHeight="1">
      <c r="A13" s="105">
        <v>2010199</v>
      </c>
      <c r="B13" s="106" t="s">
        <v>126</v>
      </c>
      <c r="C13" s="121">
        <v>120</v>
      </c>
      <c r="D13" s="122">
        <v>101</v>
      </c>
      <c r="E13" s="123">
        <f t="shared" si="3"/>
        <v>221</v>
      </c>
      <c r="F13" s="121"/>
      <c r="G13" s="134"/>
      <c r="H13" s="121"/>
      <c r="I13" s="134"/>
      <c r="J13" s="121"/>
      <c r="K13" s="134"/>
      <c r="L13" s="121"/>
      <c r="M13" s="134"/>
      <c r="N13" s="123">
        <f t="shared" si="4"/>
        <v>0</v>
      </c>
      <c r="O13" s="121"/>
      <c r="P13" s="134"/>
      <c r="Q13" s="123">
        <f t="shared" si="5"/>
        <v>0</v>
      </c>
      <c r="R13" s="121">
        <f t="shared" si="7"/>
        <v>120</v>
      </c>
      <c r="S13" s="122">
        <f t="shared" si="7"/>
        <v>101</v>
      </c>
      <c r="T13" s="122">
        <v>90</v>
      </c>
      <c r="U13" s="122">
        <v>11</v>
      </c>
      <c r="V13" s="123">
        <f t="shared" si="6"/>
        <v>221</v>
      </c>
      <c r="W13" s="107">
        <f t="shared" si="2"/>
        <v>0</v>
      </c>
      <c r="X13" s="265"/>
    </row>
    <row r="14" spans="1:24" ht="24" customHeight="1">
      <c r="A14" s="100" t="s">
        <v>579</v>
      </c>
      <c r="B14" s="101" t="s">
        <v>127</v>
      </c>
      <c r="C14" s="102">
        <f>SUM(C15:C18)</f>
        <v>458</v>
      </c>
      <c r="D14" s="102">
        <f>SUM(D15:D18)</f>
        <v>0</v>
      </c>
      <c r="E14" s="103">
        <f t="shared" si="3"/>
        <v>458</v>
      </c>
      <c r="F14" s="102">
        <f>SUM(F15:F18)</f>
        <v>47</v>
      </c>
      <c r="G14" s="133"/>
      <c r="H14" s="102">
        <f>SUM(H15:H18)</f>
        <v>0</v>
      </c>
      <c r="I14" s="133"/>
      <c r="J14" s="102">
        <f>SUM(J15:J18)</f>
        <v>0</v>
      </c>
      <c r="K14" s="133"/>
      <c r="L14" s="102">
        <f>SUM(L15:L18)</f>
        <v>0</v>
      </c>
      <c r="M14" s="133"/>
      <c r="N14" s="103">
        <f t="shared" si="4"/>
        <v>47</v>
      </c>
      <c r="O14" s="102">
        <f>SUM(O15:O18)</f>
        <v>0</v>
      </c>
      <c r="P14" s="133"/>
      <c r="Q14" s="103">
        <f t="shared" si="5"/>
        <v>47</v>
      </c>
      <c r="R14" s="102">
        <f>SUM(R15:R18)</f>
        <v>505</v>
      </c>
      <c r="S14" s="102">
        <f>SUM(S15:S18)</f>
        <v>0</v>
      </c>
      <c r="T14" s="102">
        <f>SUM(T15:T18)</f>
        <v>0</v>
      </c>
      <c r="U14" s="102">
        <f>SUM(U15:U18)</f>
        <v>0</v>
      </c>
      <c r="V14" s="103">
        <f t="shared" si="6"/>
        <v>505</v>
      </c>
      <c r="W14" s="104">
        <f t="shared" si="2"/>
        <v>47</v>
      </c>
      <c r="X14" s="264"/>
    </row>
    <row r="15" spans="1:24" ht="24" customHeight="1">
      <c r="A15" s="105">
        <v>2010201</v>
      </c>
      <c r="B15" s="106" t="s">
        <v>122</v>
      </c>
      <c r="C15" s="121">
        <v>372</v>
      </c>
      <c r="D15" s="122">
        <v>0</v>
      </c>
      <c r="E15" s="123">
        <f t="shared" si="3"/>
        <v>372</v>
      </c>
      <c r="F15" s="121">
        <v>47</v>
      </c>
      <c r="G15" s="134" t="s">
        <v>578</v>
      </c>
      <c r="H15" s="121"/>
      <c r="I15" s="134"/>
      <c r="J15" s="121"/>
      <c r="K15" s="134"/>
      <c r="L15" s="121"/>
      <c r="M15" s="134"/>
      <c r="N15" s="123">
        <f t="shared" si="4"/>
        <v>47</v>
      </c>
      <c r="O15" s="121"/>
      <c r="P15" s="134"/>
      <c r="Q15" s="123">
        <f t="shared" si="5"/>
        <v>47</v>
      </c>
      <c r="R15" s="121">
        <f t="shared" ref="R15:S18" si="8">C15+N15</f>
        <v>419</v>
      </c>
      <c r="S15" s="122">
        <f t="shared" si="8"/>
        <v>0</v>
      </c>
      <c r="T15" s="122"/>
      <c r="U15" s="122"/>
      <c r="V15" s="123">
        <f t="shared" si="6"/>
        <v>419</v>
      </c>
      <c r="W15" s="107">
        <f t="shared" si="2"/>
        <v>47</v>
      </c>
      <c r="X15" s="265" t="s">
        <v>879</v>
      </c>
    </row>
    <row r="16" spans="1:24" ht="24" customHeight="1">
      <c r="A16" s="105">
        <v>2010204</v>
      </c>
      <c r="B16" s="106" t="s">
        <v>128</v>
      </c>
      <c r="C16" s="121">
        <v>27</v>
      </c>
      <c r="D16" s="122">
        <v>0</v>
      </c>
      <c r="E16" s="123">
        <f t="shared" si="3"/>
        <v>27</v>
      </c>
      <c r="F16" s="121"/>
      <c r="G16" s="134"/>
      <c r="H16" s="121"/>
      <c r="I16" s="134"/>
      <c r="J16" s="121"/>
      <c r="K16" s="134"/>
      <c r="L16" s="121"/>
      <c r="M16" s="134"/>
      <c r="N16" s="123">
        <f t="shared" si="4"/>
        <v>0</v>
      </c>
      <c r="O16" s="121"/>
      <c r="P16" s="134"/>
      <c r="Q16" s="123">
        <f t="shared" si="5"/>
        <v>0</v>
      </c>
      <c r="R16" s="121">
        <f t="shared" si="8"/>
        <v>27</v>
      </c>
      <c r="S16" s="122">
        <f t="shared" si="8"/>
        <v>0</v>
      </c>
      <c r="T16" s="122"/>
      <c r="U16" s="122"/>
      <c r="V16" s="123">
        <f t="shared" si="6"/>
        <v>27</v>
      </c>
      <c r="W16" s="107">
        <f t="shared" si="2"/>
        <v>0</v>
      </c>
      <c r="X16" s="265"/>
    </row>
    <row r="17" spans="1:24" ht="24" customHeight="1">
      <c r="A17" s="105">
        <v>2010205</v>
      </c>
      <c r="B17" s="106" t="s">
        <v>129</v>
      </c>
      <c r="C17" s="121">
        <v>15</v>
      </c>
      <c r="D17" s="122">
        <v>0</v>
      </c>
      <c r="E17" s="123">
        <f t="shared" si="3"/>
        <v>15</v>
      </c>
      <c r="F17" s="121"/>
      <c r="G17" s="134"/>
      <c r="H17" s="121"/>
      <c r="I17" s="134"/>
      <c r="J17" s="121"/>
      <c r="K17" s="134"/>
      <c r="L17" s="121"/>
      <c r="M17" s="134"/>
      <c r="N17" s="123">
        <f t="shared" si="4"/>
        <v>0</v>
      </c>
      <c r="O17" s="121"/>
      <c r="P17" s="134"/>
      <c r="Q17" s="123">
        <f t="shared" si="5"/>
        <v>0</v>
      </c>
      <c r="R17" s="121">
        <f t="shared" si="8"/>
        <v>15</v>
      </c>
      <c r="S17" s="122">
        <f t="shared" si="8"/>
        <v>0</v>
      </c>
      <c r="T17" s="122"/>
      <c r="U17" s="122"/>
      <c r="V17" s="123">
        <f t="shared" si="6"/>
        <v>15</v>
      </c>
      <c r="W17" s="107">
        <f t="shared" si="2"/>
        <v>0</v>
      </c>
      <c r="X17" s="265"/>
    </row>
    <row r="18" spans="1:24" ht="24" customHeight="1">
      <c r="A18" s="105">
        <v>2010299</v>
      </c>
      <c r="B18" s="106" t="s">
        <v>130</v>
      </c>
      <c r="C18" s="121">
        <v>44</v>
      </c>
      <c r="D18" s="122">
        <v>0</v>
      </c>
      <c r="E18" s="123">
        <f t="shared" si="3"/>
        <v>44</v>
      </c>
      <c r="F18" s="121"/>
      <c r="G18" s="134"/>
      <c r="H18" s="121"/>
      <c r="I18" s="134"/>
      <c r="J18" s="121"/>
      <c r="K18" s="134"/>
      <c r="L18" s="121"/>
      <c r="M18" s="134"/>
      <c r="N18" s="123">
        <f t="shared" si="4"/>
        <v>0</v>
      </c>
      <c r="O18" s="121"/>
      <c r="P18" s="134"/>
      <c r="Q18" s="123">
        <f t="shared" si="5"/>
        <v>0</v>
      </c>
      <c r="R18" s="121">
        <f t="shared" si="8"/>
        <v>44</v>
      </c>
      <c r="S18" s="122">
        <f t="shared" si="8"/>
        <v>0</v>
      </c>
      <c r="T18" s="122"/>
      <c r="U18" s="122"/>
      <c r="V18" s="123">
        <f t="shared" si="6"/>
        <v>44</v>
      </c>
      <c r="W18" s="107">
        <f t="shared" si="2"/>
        <v>0</v>
      </c>
      <c r="X18" s="265"/>
    </row>
    <row r="19" spans="1:24" ht="24" customHeight="1">
      <c r="A19" s="100" t="s">
        <v>580</v>
      </c>
      <c r="B19" s="101" t="s">
        <v>131</v>
      </c>
      <c r="C19" s="102">
        <f>SUM(C20:C23)</f>
        <v>11618</v>
      </c>
      <c r="D19" s="102">
        <f>SUM(D20:D23)</f>
        <v>106</v>
      </c>
      <c r="E19" s="103">
        <f t="shared" si="3"/>
        <v>11724</v>
      </c>
      <c r="F19" s="102">
        <f>SUM(F20:F23)</f>
        <v>388</v>
      </c>
      <c r="G19" s="133"/>
      <c r="H19" s="102">
        <f>SUM(H20:H23)</f>
        <v>0</v>
      </c>
      <c r="I19" s="133"/>
      <c r="J19" s="102">
        <f>SUM(J20:J23)</f>
        <v>-8</v>
      </c>
      <c r="K19" s="133"/>
      <c r="L19" s="102">
        <f>SUM(L20:L23)</f>
        <v>3111</v>
      </c>
      <c r="M19" s="133"/>
      <c r="N19" s="103">
        <f t="shared" si="4"/>
        <v>3491</v>
      </c>
      <c r="O19" s="102">
        <f>SUM(O20:O23)</f>
        <v>0</v>
      </c>
      <c r="P19" s="133"/>
      <c r="Q19" s="103">
        <f t="shared" si="5"/>
        <v>3491</v>
      </c>
      <c r="R19" s="102">
        <f>SUM(R20:R23)</f>
        <v>15109</v>
      </c>
      <c r="S19" s="102">
        <f>SUM(S20:S23)</f>
        <v>106</v>
      </c>
      <c r="T19" s="102">
        <f>SUM(T20:T23)</f>
        <v>0</v>
      </c>
      <c r="U19" s="102">
        <f>SUM(U20:U23)</f>
        <v>106</v>
      </c>
      <c r="V19" s="103">
        <f t="shared" si="6"/>
        <v>15215</v>
      </c>
      <c r="W19" s="104">
        <f t="shared" si="2"/>
        <v>3491</v>
      </c>
      <c r="X19" s="264"/>
    </row>
    <row r="20" spans="1:24" ht="51" customHeight="1">
      <c r="A20" s="105">
        <v>2010301</v>
      </c>
      <c r="B20" s="106" t="s">
        <v>122</v>
      </c>
      <c r="C20" s="121">
        <v>6294</v>
      </c>
      <c r="D20" s="122">
        <v>0</v>
      </c>
      <c r="E20" s="123">
        <f t="shared" si="3"/>
        <v>6294</v>
      </c>
      <c r="F20" s="121">
        <v>387</v>
      </c>
      <c r="G20" s="134" t="s">
        <v>578</v>
      </c>
      <c r="H20" s="121"/>
      <c r="I20" s="134"/>
      <c r="J20" s="121"/>
      <c r="K20" s="134"/>
      <c r="L20" s="121"/>
      <c r="M20" s="134"/>
      <c r="N20" s="123">
        <f t="shared" si="4"/>
        <v>387</v>
      </c>
      <c r="O20" s="121"/>
      <c r="P20" s="134"/>
      <c r="Q20" s="123">
        <f t="shared" si="5"/>
        <v>387</v>
      </c>
      <c r="R20" s="121">
        <f t="shared" ref="R20:S23" si="9">C20+N20</f>
        <v>6681</v>
      </c>
      <c r="S20" s="122">
        <f t="shared" si="9"/>
        <v>0</v>
      </c>
      <c r="T20" s="122"/>
      <c r="U20" s="122"/>
      <c r="V20" s="123">
        <f t="shared" si="6"/>
        <v>6681</v>
      </c>
      <c r="W20" s="107">
        <f t="shared" si="2"/>
        <v>387</v>
      </c>
      <c r="X20" s="265" t="s">
        <v>880</v>
      </c>
    </row>
    <row r="21" spans="1:24" ht="27.6" customHeight="1">
      <c r="A21" s="105">
        <v>2010303</v>
      </c>
      <c r="B21" s="106" t="s">
        <v>132</v>
      </c>
      <c r="C21" s="121">
        <v>160</v>
      </c>
      <c r="D21" s="122">
        <v>0</v>
      </c>
      <c r="E21" s="123">
        <f t="shared" si="3"/>
        <v>160</v>
      </c>
      <c r="F21" s="121"/>
      <c r="G21" s="134"/>
      <c r="H21" s="121"/>
      <c r="I21" s="134"/>
      <c r="J21" s="121">
        <v>5</v>
      </c>
      <c r="K21" s="134" t="s">
        <v>581</v>
      </c>
      <c r="L21" s="121">
        <v>9</v>
      </c>
      <c r="M21" s="134" t="s">
        <v>582</v>
      </c>
      <c r="N21" s="123">
        <f t="shared" si="4"/>
        <v>14</v>
      </c>
      <c r="O21" s="121"/>
      <c r="P21" s="134"/>
      <c r="Q21" s="123">
        <f t="shared" si="5"/>
        <v>14</v>
      </c>
      <c r="R21" s="121">
        <f t="shared" si="9"/>
        <v>174</v>
      </c>
      <c r="S21" s="122">
        <f t="shared" si="9"/>
        <v>0</v>
      </c>
      <c r="T21" s="122"/>
      <c r="U21" s="122"/>
      <c r="V21" s="123">
        <f t="shared" si="6"/>
        <v>174</v>
      </c>
      <c r="W21" s="107">
        <f t="shared" si="2"/>
        <v>14</v>
      </c>
      <c r="X21" s="265" t="s">
        <v>881</v>
      </c>
    </row>
    <row r="22" spans="1:24" ht="24" customHeight="1">
      <c r="A22" s="105">
        <v>2010305</v>
      </c>
      <c r="B22" s="106" t="s">
        <v>133</v>
      </c>
      <c r="C22" s="121">
        <v>235</v>
      </c>
      <c r="D22" s="122">
        <v>0</v>
      </c>
      <c r="E22" s="123">
        <f t="shared" si="3"/>
        <v>235</v>
      </c>
      <c r="F22" s="121"/>
      <c r="G22" s="134"/>
      <c r="H22" s="121"/>
      <c r="I22" s="134"/>
      <c r="J22" s="121">
        <v>-5</v>
      </c>
      <c r="K22" s="134" t="s">
        <v>583</v>
      </c>
      <c r="L22" s="121"/>
      <c r="M22" s="134"/>
      <c r="N22" s="123">
        <f t="shared" si="4"/>
        <v>-5</v>
      </c>
      <c r="O22" s="121"/>
      <c r="P22" s="134"/>
      <c r="Q22" s="123">
        <f t="shared" si="5"/>
        <v>-5</v>
      </c>
      <c r="R22" s="121">
        <f t="shared" si="9"/>
        <v>230</v>
      </c>
      <c r="S22" s="122">
        <f t="shared" si="9"/>
        <v>0</v>
      </c>
      <c r="T22" s="122"/>
      <c r="U22" s="122"/>
      <c r="V22" s="123">
        <f t="shared" si="6"/>
        <v>230</v>
      </c>
      <c r="W22" s="107">
        <f t="shared" si="2"/>
        <v>-5</v>
      </c>
      <c r="X22" s="265" t="s">
        <v>492</v>
      </c>
    </row>
    <row r="23" spans="1:24" ht="133.19999999999999" customHeight="1">
      <c r="A23" s="105">
        <v>2010399</v>
      </c>
      <c r="B23" s="106" t="s">
        <v>134</v>
      </c>
      <c r="C23" s="121">
        <v>4929</v>
      </c>
      <c r="D23" s="122">
        <v>106</v>
      </c>
      <c r="E23" s="123">
        <f t="shared" si="3"/>
        <v>5035</v>
      </c>
      <c r="F23" s="121">
        <v>1</v>
      </c>
      <c r="G23" s="134" t="s">
        <v>578</v>
      </c>
      <c r="H23" s="121"/>
      <c r="I23" s="134"/>
      <c r="J23" s="121">
        <v>-8</v>
      </c>
      <c r="K23" s="134" t="s">
        <v>584</v>
      </c>
      <c r="L23" s="121">
        <v>3102</v>
      </c>
      <c r="M23" s="134" t="s">
        <v>865</v>
      </c>
      <c r="N23" s="123">
        <f t="shared" si="4"/>
        <v>3095</v>
      </c>
      <c r="O23" s="121"/>
      <c r="P23" s="134"/>
      <c r="Q23" s="123">
        <f t="shared" si="5"/>
        <v>3095</v>
      </c>
      <c r="R23" s="121">
        <f t="shared" si="9"/>
        <v>8024</v>
      </c>
      <c r="S23" s="122">
        <f t="shared" si="9"/>
        <v>106</v>
      </c>
      <c r="T23" s="122"/>
      <c r="U23" s="122">
        <v>106</v>
      </c>
      <c r="V23" s="123">
        <f t="shared" si="6"/>
        <v>8130</v>
      </c>
      <c r="W23" s="107">
        <f t="shared" si="2"/>
        <v>3095</v>
      </c>
      <c r="X23" s="265" t="s">
        <v>882</v>
      </c>
    </row>
    <row r="24" spans="1:24" ht="24" customHeight="1">
      <c r="A24" s="100" t="s">
        <v>585</v>
      </c>
      <c r="B24" s="101" t="s">
        <v>135</v>
      </c>
      <c r="C24" s="102">
        <f>SUM(C25:C27)</f>
        <v>638</v>
      </c>
      <c r="D24" s="102">
        <f>SUM(D25:D27)</f>
        <v>0</v>
      </c>
      <c r="E24" s="103">
        <f t="shared" si="3"/>
        <v>638</v>
      </c>
      <c r="F24" s="102">
        <f>SUM(F25:F27)</f>
        <v>52</v>
      </c>
      <c r="G24" s="133"/>
      <c r="H24" s="102">
        <f>SUM(H25:H27)</f>
        <v>0</v>
      </c>
      <c r="I24" s="133"/>
      <c r="J24" s="102">
        <f>SUM(J25:J27)</f>
        <v>-49</v>
      </c>
      <c r="K24" s="133"/>
      <c r="L24" s="102">
        <f>SUM(L25:L27)</f>
        <v>5</v>
      </c>
      <c r="M24" s="133"/>
      <c r="N24" s="103">
        <f t="shared" si="4"/>
        <v>8</v>
      </c>
      <c r="O24" s="102">
        <f>SUM(O25:O27)</f>
        <v>0</v>
      </c>
      <c r="P24" s="133"/>
      <c r="Q24" s="103">
        <f t="shared" si="5"/>
        <v>8</v>
      </c>
      <c r="R24" s="102">
        <f>SUM(R25:R27)</f>
        <v>646</v>
      </c>
      <c r="S24" s="102">
        <f>SUM(S25:S27)</f>
        <v>0</v>
      </c>
      <c r="T24" s="102">
        <f>SUM(T25:T27)</f>
        <v>0</v>
      </c>
      <c r="U24" s="102">
        <f>SUM(U25:U27)</f>
        <v>0</v>
      </c>
      <c r="V24" s="103">
        <f t="shared" si="6"/>
        <v>646</v>
      </c>
      <c r="W24" s="104">
        <f t="shared" si="2"/>
        <v>8</v>
      </c>
      <c r="X24" s="264"/>
    </row>
    <row r="25" spans="1:24" ht="24" customHeight="1">
      <c r="A25" s="105">
        <v>2010401</v>
      </c>
      <c r="B25" s="106" t="s">
        <v>122</v>
      </c>
      <c r="C25" s="121">
        <v>393</v>
      </c>
      <c r="D25" s="122">
        <v>0</v>
      </c>
      <c r="E25" s="123">
        <f t="shared" si="3"/>
        <v>393</v>
      </c>
      <c r="F25" s="121">
        <v>53</v>
      </c>
      <c r="G25" s="134" t="s">
        <v>578</v>
      </c>
      <c r="H25" s="121"/>
      <c r="I25" s="134"/>
      <c r="J25" s="121"/>
      <c r="K25" s="134"/>
      <c r="L25" s="121"/>
      <c r="M25" s="134"/>
      <c r="N25" s="123">
        <f t="shared" si="4"/>
        <v>53</v>
      </c>
      <c r="O25" s="121"/>
      <c r="P25" s="134"/>
      <c r="Q25" s="123">
        <f t="shared" si="5"/>
        <v>53</v>
      </c>
      <c r="R25" s="121">
        <f t="shared" ref="R25:S27" si="10">C25+N25</f>
        <v>446</v>
      </c>
      <c r="S25" s="122">
        <f t="shared" si="10"/>
        <v>0</v>
      </c>
      <c r="T25" s="122"/>
      <c r="U25" s="122"/>
      <c r="V25" s="123">
        <f t="shared" si="6"/>
        <v>446</v>
      </c>
      <c r="W25" s="107">
        <f t="shared" si="2"/>
        <v>53</v>
      </c>
      <c r="X25" s="265" t="s">
        <v>883</v>
      </c>
    </row>
    <row r="26" spans="1:24" ht="24" customHeight="1">
      <c r="A26" s="105">
        <v>2010408</v>
      </c>
      <c r="B26" s="106" t="s">
        <v>136</v>
      </c>
      <c r="C26" s="121">
        <v>0</v>
      </c>
      <c r="D26" s="122">
        <v>0</v>
      </c>
      <c r="E26" s="123">
        <f t="shared" si="3"/>
        <v>0</v>
      </c>
      <c r="F26" s="121"/>
      <c r="G26" s="134"/>
      <c r="H26" s="121"/>
      <c r="I26" s="134"/>
      <c r="J26" s="121"/>
      <c r="K26" s="134"/>
      <c r="L26" s="121"/>
      <c r="M26" s="134"/>
      <c r="N26" s="123">
        <f t="shared" si="4"/>
        <v>0</v>
      </c>
      <c r="O26" s="121"/>
      <c r="P26" s="134"/>
      <c r="Q26" s="123">
        <f t="shared" si="5"/>
        <v>0</v>
      </c>
      <c r="R26" s="121">
        <f t="shared" si="10"/>
        <v>0</v>
      </c>
      <c r="S26" s="122">
        <f t="shared" si="10"/>
        <v>0</v>
      </c>
      <c r="T26" s="122"/>
      <c r="U26" s="122"/>
      <c r="V26" s="123">
        <f t="shared" si="6"/>
        <v>0</v>
      </c>
      <c r="W26" s="107">
        <f t="shared" si="2"/>
        <v>0</v>
      </c>
      <c r="X26" s="265"/>
    </row>
    <row r="27" spans="1:24" ht="38.25" customHeight="1">
      <c r="A27" s="105">
        <v>2010499</v>
      </c>
      <c r="B27" s="106" t="s">
        <v>137</v>
      </c>
      <c r="C27" s="121">
        <v>245</v>
      </c>
      <c r="D27" s="122">
        <v>0</v>
      </c>
      <c r="E27" s="123">
        <f t="shared" si="3"/>
        <v>245</v>
      </c>
      <c r="F27" s="121">
        <v>-1</v>
      </c>
      <c r="G27" s="134" t="s">
        <v>578</v>
      </c>
      <c r="H27" s="121"/>
      <c r="I27" s="134"/>
      <c r="J27" s="249">
        <v>-49</v>
      </c>
      <c r="K27" s="250" t="s">
        <v>586</v>
      </c>
      <c r="L27" s="121">
        <v>5</v>
      </c>
      <c r="M27" s="134" t="s">
        <v>587</v>
      </c>
      <c r="N27" s="123">
        <f t="shared" si="4"/>
        <v>-45</v>
      </c>
      <c r="O27" s="121"/>
      <c r="P27" s="134"/>
      <c r="Q27" s="123">
        <f t="shared" si="5"/>
        <v>-45</v>
      </c>
      <c r="R27" s="121">
        <f t="shared" si="10"/>
        <v>200</v>
      </c>
      <c r="S27" s="122">
        <f t="shared" si="10"/>
        <v>0</v>
      </c>
      <c r="T27" s="122"/>
      <c r="U27" s="122"/>
      <c r="V27" s="123">
        <f t="shared" si="6"/>
        <v>200</v>
      </c>
      <c r="W27" s="107">
        <f t="shared" si="2"/>
        <v>-45</v>
      </c>
      <c r="X27" s="265" t="s">
        <v>493</v>
      </c>
    </row>
    <row r="28" spans="1:24" ht="24" customHeight="1">
      <c r="A28" s="100" t="s">
        <v>588</v>
      </c>
      <c r="B28" s="101" t="s">
        <v>138</v>
      </c>
      <c r="C28" s="102">
        <f>SUM(C29:C33)</f>
        <v>251</v>
      </c>
      <c r="D28" s="102">
        <f>SUM(D29:D33)</f>
        <v>5</v>
      </c>
      <c r="E28" s="103">
        <f t="shared" si="3"/>
        <v>256</v>
      </c>
      <c r="F28" s="102">
        <f>SUM(F29:F33)</f>
        <v>22</v>
      </c>
      <c r="G28" s="133"/>
      <c r="H28" s="102">
        <f>SUM(H29:H33)</f>
        <v>0</v>
      </c>
      <c r="I28" s="133"/>
      <c r="J28" s="102">
        <f>SUM(J29:J33)</f>
        <v>0</v>
      </c>
      <c r="K28" s="133"/>
      <c r="L28" s="102">
        <f>SUM(L29:L33)</f>
        <v>0</v>
      </c>
      <c r="M28" s="133"/>
      <c r="N28" s="103">
        <f t="shared" si="4"/>
        <v>22</v>
      </c>
      <c r="O28" s="102">
        <f>SUM(O29:O33)</f>
        <v>0</v>
      </c>
      <c r="P28" s="133"/>
      <c r="Q28" s="103">
        <f t="shared" si="5"/>
        <v>22</v>
      </c>
      <c r="R28" s="102">
        <f>SUM(R29:R33)</f>
        <v>273</v>
      </c>
      <c r="S28" s="102">
        <f>SUM(S29:S33)</f>
        <v>5</v>
      </c>
      <c r="T28" s="102">
        <f>SUM(T29:T33)</f>
        <v>0</v>
      </c>
      <c r="U28" s="102">
        <f>SUM(U29:U33)</f>
        <v>5</v>
      </c>
      <c r="V28" s="103">
        <f t="shared" si="6"/>
        <v>278</v>
      </c>
      <c r="W28" s="104">
        <f t="shared" si="2"/>
        <v>22</v>
      </c>
      <c r="X28" s="264"/>
    </row>
    <row r="29" spans="1:24" ht="24" customHeight="1">
      <c r="A29" s="105">
        <v>2010501</v>
      </c>
      <c r="B29" s="106" t="s">
        <v>122</v>
      </c>
      <c r="C29" s="122">
        <v>188</v>
      </c>
      <c r="D29" s="122">
        <v>0</v>
      </c>
      <c r="E29" s="123">
        <f t="shared" si="3"/>
        <v>188</v>
      </c>
      <c r="F29" s="122">
        <v>22</v>
      </c>
      <c r="G29" s="134" t="s">
        <v>578</v>
      </c>
      <c r="H29" s="122"/>
      <c r="I29" s="134"/>
      <c r="J29" s="122"/>
      <c r="K29" s="134"/>
      <c r="L29" s="122"/>
      <c r="M29" s="134"/>
      <c r="N29" s="123">
        <f t="shared" si="4"/>
        <v>22</v>
      </c>
      <c r="O29" s="122"/>
      <c r="P29" s="134"/>
      <c r="Q29" s="123">
        <f t="shared" si="5"/>
        <v>22</v>
      </c>
      <c r="R29" s="121">
        <f t="shared" ref="R29:S33" si="11">C29+N29</f>
        <v>210</v>
      </c>
      <c r="S29" s="122">
        <f t="shared" si="11"/>
        <v>0</v>
      </c>
      <c r="T29" s="122"/>
      <c r="U29" s="122"/>
      <c r="V29" s="123">
        <f t="shared" si="6"/>
        <v>210</v>
      </c>
      <c r="W29" s="107">
        <f t="shared" si="2"/>
        <v>22</v>
      </c>
      <c r="X29" s="265" t="s">
        <v>884</v>
      </c>
    </row>
    <row r="30" spans="1:24" ht="24" customHeight="1">
      <c r="A30" s="105">
        <v>2010505</v>
      </c>
      <c r="B30" s="106" t="s">
        <v>139</v>
      </c>
      <c r="C30" s="122">
        <v>20</v>
      </c>
      <c r="D30" s="122">
        <v>0</v>
      </c>
      <c r="E30" s="123">
        <f t="shared" si="3"/>
        <v>20</v>
      </c>
      <c r="F30" s="122"/>
      <c r="G30" s="134"/>
      <c r="H30" s="122"/>
      <c r="I30" s="134"/>
      <c r="J30" s="122"/>
      <c r="K30" s="134"/>
      <c r="L30" s="122"/>
      <c r="M30" s="134"/>
      <c r="N30" s="123">
        <f t="shared" si="4"/>
        <v>0</v>
      </c>
      <c r="O30" s="122"/>
      <c r="P30" s="134"/>
      <c r="Q30" s="123">
        <f t="shared" si="5"/>
        <v>0</v>
      </c>
      <c r="R30" s="121">
        <f t="shared" si="11"/>
        <v>20</v>
      </c>
      <c r="S30" s="122">
        <f t="shared" si="11"/>
        <v>0</v>
      </c>
      <c r="T30" s="122"/>
      <c r="U30" s="122"/>
      <c r="V30" s="123">
        <f t="shared" si="6"/>
        <v>20</v>
      </c>
      <c r="W30" s="107">
        <f t="shared" si="2"/>
        <v>0</v>
      </c>
      <c r="X30" s="265"/>
    </row>
    <row r="31" spans="1:24" ht="24" customHeight="1">
      <c r="A31" s="105">
        <v>2010506</v>
      </c>
      <c r="B31" s="106" t="s">
        <v>140</v>
      </c>
      <c r="C31" s="122">
        <v>8</v>
      </c>
      <c r="D31" s="122">
        <v>5</v>
      </c>
      <c r="E31" s="123">
        <f t="shared" si="3"/>
        <v>13</v>
      </c>
      <c r="F31" s="122"/>
      <c r="G31" s="134"/>
      <c r="H31" s="122"/>
      <c r="I31" s="134"/>
      <c r="J31" s="122"/>
      <c r="K31" s="134"/>
      <c r="L31" s="122"/>
      <c r="M31" s="134"/>
      <c r="N31" s="123">
        <f t="shared" si="4"/>
        <v>0</v>
      </c>
      <c r="O31" s="122"/>
      <c r="P31" s="134"/>
      <c r="Q31" s="123">
        <f t="shared" si="5"/>
        <v>0</v>
      </c>
      <c r="R31" s="121">
        <f t="shared" si="11"/>
        <v>8</v>
      </c>
      <c r="S31" s="122">
        <f t="shared" si="11"/>
        <v>5</v>
      </c>
      <c r="T31" s="122"/>
      <c r="U31" s="122">
        <v>5</v>
      </c>
      <c r="V31" s="123">
        <f t="shared" si="6"/>
        <v>13</v>
      </c>
      <c r="W31" s="107">
        <f t="shared" si="2"/>
        <v>0</v>
      </c>
      <c r="X31" s="265"/>
    </row>
    <row r="32" spans="1:24" ht="24" customHeight="1">
      <c r="A32" s="105">
        <v>2010507</v>
      </c>
      <c r="B32" s="106" t="s">
        <v>141</v>
      </c>
      <c r="C32" s="122">
        <v>30</v>
      </c>
      <c r="D32" s="122">
        <v>0</v>
      </c>
      <c r="E32" s="123">
        <f t="shared" si="3"/>
        <v>30</v>
      </c>
      <c r="F32" s="122"/>
      <c r="G32" s="134"/>
      <c r="H32" s="122"/>
      <c r="I32" s="134"/>
      <c r="J32" s="122"/>
      <c r="K32" s="134"/>
      <c r="L32" s="122"/>
      <c r="M32" s="134"/>
      <c r="N32" s="123">
        <f t="shared" si="4"/>
        <v>0</v>
      </c>
      <c r="O32" s="122"/>
      <c r="P32" s="134"/>
      <c r="Q32" s="123">
        <f t="shared" si="5"/>
        <v>0</v>
      </c>
      <c r="R32" s="121">
        <f t="shared" si="11"/>
        <v>30</v>
      </c>
      <c r="S32" s="122">
        <f t="shared" si="11"/>
        <v>0</v>
      </c>
      <c r="T32" s="122"/>
      <c r="U32" s="122"/>
      <c r="V32" s="123">
        <f t="shared" si="6"/>
        <v>30</v>
      </c>
      <c r="W32" s="107">
        <f t="shared" si="2"/>
        <v>0</v>
      </c>
      <c r="X32" s="265"/>
    </row>
    <row r="33" spans="1:24" ht="24" customHeight="1">
      <c r="A33" s="105">
        <v>2010508</v>
      </c>
      <c r="B33" s="106" t="s">
        <v>142</v>
      </c>
      <c r="C33" s="122">
        <v>5</v>
      </c>
      <c r="D33" s="122">
        <v>0</v>
      </c>
      <c r="E33" s="123">
        <f t="shared" si="3"/>
        <v>5</v>
      </c>
      <c r="F33" s="122"/>
      <c r="G33" s="134"/>
      <c r="H33" s="122"/>
      <c r="I33" s="134"/>
      <c r="J33" s="122"/>
      <c r="K33" s="134"/>
      <c r="L33" s="122"/>
      <c r="M33" s="134"/>
      <c r="N33" s="123">
        <f t="shared" si="4"/>
        <v>0</v>
      </c>
      <c r="O33" s="122"/>
      <c r="P33" s="134"/>
      <c r="Q33" s="123">
        <f t="shared" si="5"/>
        <v>0</v>
      </c>
      <c r="R33" s="121">
        <f t="shared" si="11"/>
        <v>5</v>
      </c>
      <c r="S33" s="122">
        <f t="shared" si="11"/>
        <v>0</v>
      </c>
      <c r="T33" s="122"/>
      <c r="U33" s="122"/>
      <c r="V33" s="123">
        <f t="shared" si="6"/>
        <v>5</v>
      </c>
      <c r="W33" s="107">
        <f t="shared" si="2"/>
        <v>0</v>
      </c>
      <c r="X33" s="265"/>
    </row>
    <row r="34" spans="1:24" ht="24" customHeight="1">
      <c r="A34" s="100" t="s">
        <v>589</v>
      </c>
      <c r="B34" s="101" t="s">
        <v>143</v>
      </c>
      <c r="C34" s="102">
        <f>SUM(C35:C39)</f>
        <v>1502</v>
      </c>
      <c r="D34" s="102">
        <f>SUM(D35:D39)</f>
        <v>25</v>
      </c>
      <c r="E34" s="103">
        <f t="shared" si="3"/>
        <v>1527</v>
      </c>
      <c r="F34" s="102">
        <f>SUM(F35:F39)</f>
        <v>-1</v>
      </c>
      <c r="G34" s="133"/>
      <c r="H34" s="102">
        <f>SUM(H35:H39)</f>
        <v>0</v>
      </c>
      <c r="I34" s="133"/>
      <c r="J34" s="102">
        <f>SUM(J35:J39)</f>
        <v>0</v>
      </c>
      <c r="K34" s="133"/>
      <c r="L34" s="102">
        <f>SUM(L35:L39)</f>
        <v>109</v>
      </c>
      <c r="M34" s="133"/>
      <c r="N34" s="103">
        <f t="shared" si="4"/>
        <v>108</v>
      </c>
      <c r="O34" s="102">
        <f>SUM(O35:O39)</f>
        <v>0</v>
      </c>
      <c r="P34" s="133"/>
      <c r="Q34" s="103">
        <f t="shared" si="5"/>
        <v>108</v>
      </c>
      <c r="R34" s="102">
        <f>SUM(R35:R39)</f>
        <v>1610</v>
      </c>
      <c r="S34" s="102">
        <f>SUM(S35:S39)</f>
        <v>25</v>
      </c>
      <c r="T34" s="102">
        <f>SUM(T35:T39)</f>
        <v>0</v>
      </c>
      <c r="U34" s="102">
        <f>SUM(U35:U39)</f>
        <v>25</v>
      </c>
      <c r="V34" s="103">
        <f t="shared" si="6"/>
        <v>1635</v>
      </c>
      <c r="W34" s="104">
        <f t="shared" si="2"/>
        <v>108</v>
      </c>
      <c r="X34" s="264"/>
    </row>
    <row r="35" spans="1:24" ht="24" customHeight="1">
      <c r="A35" s="105">
        <v>2010601</v>
      </c>
      <c r="B35" s="106" t="s">
        <v>122</v>
      </c>
      <c r="C35" s="122">
        <v>672</v>
      </c>
      <c r="D35" s="122">
        <v>0</v>
      </c>
      <c r="E35" s="123">
        <f t="shared" si="3"/>
        <v>672</v>
      </c>
      <c r="F35" s="122">
        <v>-1</v>
      </c>
      <c r="G35" s="134" t="s">
        <v>578</v>
      </c>
      <c r="H35" s="122"/>
      <c r="I35" s="134"/>
      <c r="J35" s="122"/>
      <c r="K35" s="134"/>
      <c r="L35" s="122"/>
      <c r="M35" s="134"/>
      <c r="N35" s="123">
        <f t="shared" si="4"/>
        <v>-1</v>
      </c>
      <c r="O35" s="122"/>
      <c r="P35" s="134"/>
      <c r="Q35" s="123">
        <f t="shared" si="5"/>
        <v>-1</v>
      </c>
      <c r="R35" s="121">
        <f t="shared" ref="R35:S39" si="12">C35+N35</f>
        <v>671</v>
      </c>
      <c r="S35" s="122">
        <f t="shared" si="12"/>
        <v>0</v>
      </c>
      <c r="T35" s="122"/>
      <c r="U35" s="122"/>
      <c r="V35" s="123">
        <f t="shared" si="6"/>
        <v>671</v>
      </c>
      <c r="W35" s="107">
        <f t="shared" si="2"/>
        <v>-1</v>
      </c>
      <c r="X35" s="265" t="s">
        <v>885</v>
      </c>
    </row>
    <row r="36" spans="1:24" ht="24" customHeight="1">
      <c r="A36" s="105">
        <v>2010605</v>
      </c>
      <c r="B36" s="106" t="s">
        <v>144</v>
      </c>
      <c r="C36" s="122">
        <v>0</v>
      </c>
      <c r="D36" s="122">
        <v>0</v>
      </c>
      <c r="E36" s="123">
        <f t="shared" si="3"/>
        <v>0</v>
      </c>
      <c r="F36" s="122"/>
      <c r="G36" s="134"/>
      <c r="H36" s="122"/>
      <c r="I36" s="134"/>
      <c r="J36" s="122"/>
      <c r="K36" s="134"/>
      <c r="L36" s="122"/>
      <c r="M36" s="134"/>
      <c r="N36" s="123">
        <f t="shared" si="4"/>
        <v>0</v>
      </c>
      <c r="O36" s="122"/>
      <c r="P36" s="134"/>
      <c r="Q36" s="123">
        <f t="shared" si="5"/>
        <v>0</v>
      </c>
      <c r="R36" s="121">
        <f t="shared" si="12"/>
        <v>0</v>
      </c>
      <c r="S36" s="122">
        <f t="shared" si="12"/>
        <v>0</v>
      </c>
      <c r="T36" s="122"/>
      <c r="U36" s="122"/>
      <c r="V36" s="123">
        <f t="shared" si="6"/>
        <v>0</v>
      </c>
      <c r="W36" s="107">
        <f t="shared" si="2"/>
        <v>0</v>
      </c>
      <c r="X36" s="265"/>
    </row>
    <row r="37" spans="1:24" ht="24" customHeight="1">
      <c r="A37" s="105">
        <v>2010607</v>
      </c>
      <c r="B37" s="106" t="s">
        <v>145</v>
      </c>
      <c r="C37" s="122">
        <v>200</v>
      </c>
      <c r="D37" s="122">
        <v>0</v>
      </c>
      <c r="E37" s="123">
        <f t="shared" si="3"/>
        <v>200</v>
      </c>
      <c r="F37" s="122"/>
      <c r="G37" s="134"/>
      <c r="H37" s="122"/>
      <c r="I37" s="134"/>
      <c r="J37" s="122"/>
      <c r="K37" s="134"/>
      <c r="L37" s="122"/>
      <c r="M37" s="134"/>
      <c r="N37" s="123">
        <f t="shared" si="4"/>
        <v>0</v>
      </c>
      <c r="O37" s="122"/>
      <c r="P37" s="134"/>
      <c r="Q37" s="123">
        <f t="shared" si="5"/>
        <v>0</v>
      </c>
      <c r="R37" s="121">
        <f t="shared" si="12"/>
        <v>200</v>
      </c>
      <c r="S37" s="122">
        <f t="shared" si="12"/>
        <v>0</v>
      </c>
      <c r="T37" s="122"/>
      <c r="U37" s="122"/>
      <c r="V37" s="123">
        <f t="shared" si="6"/>
        <v>200</v>
      </c>
      <c r="W37" s="107">
        <f t="shared" si="2"/>
        <v>0</v>
      </c>
      <c r="X37" s="265"/>
    </row>
    <row r="38" spans="1:24" ht="34.200000000000003" customHeight="1">
      <c r="A38" s="105">
        <v>2010608</v>
      </c>
      <c r="B38" s="106" t="s">
        <v>146</v>
      </c>
      <c r="C38" s="122">
        <v>450</v>
      </c>
      <c r="D38" s="122">
        <v>0</v>
      </c>
      <c r="E38" s="123">
        <f t="shared" si="3"/>
        <v>450</v>
      </c>
      <c r="F38" s="122"/>
      <c r="G38" s="134"/>
      <c r="H38" s="122"/>
      <c r="I38" s="134"/>
      <c r="J38" s="122"/>
      <c r="K38" s="134"/>
      <c r="L38" s="122">
        <v>109</v>
      </c>
      <c r="M38" s="251" t="s">
        <v>858</v>
      </c>
      <c r="N38" s="123">
        <f t="shared" si="4"/>
        <v>109</v>
      </c>
      <c r="O38" s="122"/>
      <c r="P38" s="134"/>
      <c r="Q38" s="123">
        <f t="shared" si="5"/>
        <v>109</v>
      </c>
      <c r="R38" s="121">
        <f t="shared" si="12"/>
        <v>559</v>
      </c>
      <c r="S38" s="122">
        <f t="shared" si="12"/>
        <v>0</v>
      </c>
      <c r="T38" s="122"/>
      <c r="U38" s="122"/>
      <c r="V38" s="123">
        <f t="shared" si="6"/>
        <v>559</v>
      </c>
      <c r="W38" s="107">
        <f t="shared" si="2"/>
        <v>109</v>
      </c>
      <c r="X38" s="265" t="s">
        <v>886</v>
      </c>
    </row>
    <row r="39" spans="1:24" ht="24" customHeight="1">
      <c r="A39" s="105">
        <v>2010699</v>
      </c>
      <c r="B39" s="106" t="s">
        <v>147</v>
      </c>
      <c r="C39" s="122">
        <v>180</v>
      </c>
      <c r="D39" s="122">
        <v>25</v>
      </c>
      <c r="E39" s="123">
        <f t="shared" si="3"/>
        <v>205</v>
      </c>
      <c r="F39" s="122"/>
      <c r="G39" s="134"/>
      <c r="H39" s="122"/>
      <c r="I39" s="134"/>
      <c r="J39" s="122"/>
      <c r="K39" s="134"/>
      <c r="L39" s="122"/>
      <c r="M39" s="134"/>
      <c r="N39" s="123">
        <f t="shared" si="4"/>
        <v>0</v>
      </c>
      <c r="O39" s="122"/>
      <c r="P39" s="134"/>
      <c r="Q39" s="123">
        <f t="shared" si="5"/>
        <v>0</v>
      </c>
      <c r="R39" s="121">
        <f t="shared" si="12"/>
        <v>180</v>
      </c>
      <c r="S39" s="122">
        <f t="shared" si="12"/>
        <v>25</v>
      </c>
      <c r="T39" s="122"/>
      <c r="U39" s="122">
        <v>25</v>
      </c>
      <c r="V39" s="123">
        <f t="shared" si="6"/>
        <v>205</v>
      </c>
      <c r="W39" s="107">
        <f t="shared" si="2"/>
        <v>0</v>
      </c>
      <c r="X39" s="265"/>
    </row>
    <row r="40" spans="1:24" ht="24" customHeight="1">
      <c r="A40" s="100" t="s">
        <v>590</v>
      </c>
      <c r="B40" s="101" t="s">
        <v>148</v>
      </c>
      <c r="C40" s="102">
        <f>SUM(C41)</f>
        <v>1400</v>
      </c>
      <c r="D40" s="102">
        <f>SUM(D41)</f>
        <v>0</v>
      </c>
      <c r="E40" s="103">
        <f t="shared" si="3"/>
        <v>1400</v>
      </c>
      <c r="F40" s="102">
        <f>SUM(F41)</f>
        <v>0</v>
      </c>
      <c r="G40" s="133"/>
      <c r="H40" s="102">
        <f>SUM(H41)</f>
        <v>0</v>
      </c>
      <c r="I40" s="133"/>
      <c r="J40" s="102">
        <f>SUM(J41)</f>
        <v>0</v>
      </c>
      <c r="K40" s="133"/>
      <c r="L40" s="102">
        <f>SUM(L41)</f>
        <v>820</v>
      </c>
      <c r="M40" s="133"/>
      <c r="N40" s="103">
        <f t="shared" si="4"/>
        <v>820</v>
      </c>
      <c r="O40" s="102">
        <f>SUM(O41)</f>
        <v>0</v>
      </c>
      <c r="P40" s="133"/>
      <c r="Q40" s="103">
        <f t="shared" si="5"/>
        <v>820</v>
      </c>
      <c r="R40" s="102">
        <f>SUM(R41)</f>
        <v>2220</v>
      </c>
      <c r="S40" s="102">
        <f>SUM(S41)</f>
        <v>0</v>
      </c>
      <c r="T40" s="102">
        <f>SUM(T41)</f>
        <v>0</v>
      </c>
      <c r="U40" s="102">
        <f>SUM(U41)</f>
        <v>0</v>
      </c>
      <c r="V40" s="103">
        <f t="shared" si="6"/>
        <v>2220</v>
      </c>
      <c r="W40" s="104">
        <f t="shared" si="2"/>
        <v>820</v>
      </c>
      <c r="X40" s="264"/>
    </row>
    <row r="41" spans="1:24" ht="24" customHeight="1">
      <c r="A41" s="105">
        <v>2010799</v>
      </c>
      <c r="B41" s="106" t="s">
        <v>149</v>
      </c>
      <c r="C41" s="122">
        <v>1400</v>
      </c>
      <c r="D41" s="122">
        <v>0</v>
      </c>
      <c r="E41" s="123">
        <f t="shared" si="3"/>
        <v>1400</v>
      </c>
      <c r="F41" s="122"/>
      <c r="G41" s="134"/>
      <c r="H41" s="122"/>
      <c r="I41" s="134"/>
      <c r="J41" s="122"/>
      <c r="K41" s="134"/>
      <c r="L41" s="122">
        <v>820</v>
      </c>
      <c r="M41" s="134" t="s">
        <v>844</v>
      </c>
      <c r="N41" s="123">
        <f t="shared" si="4"/>
        <v>820</v>
      </c>
      <c r="O41" s="122"/>
      <c r="P41" s="134"/>
      <c r="Q41" s="123">
        <f t="shared" si="5"/>
        <v>820</v>
      </c>
      <c r="R41" s="121">
        <f>C41+N41</f>
        <v>2220</v>
      </c>
      <c r="S41" s="122">
        <f>D41+O41</f>
        <v>0</v>
      </c>
      <c r="T41" s="122"/>
      <c r="U41" s="122"/>
      <c r="V41" s="123">
        <f t="shared" si="6"/>
        <v>2220</v>
      </c>
      <c r="W41" s="107">
        <f t="shared" si="2"/>
        <v>820</v>
      </c>
      <c r="X41" s="265" t="s">
        <v>887</v>
      </c>
    </row>
    <row r="42" spans="1:24" ht="24" customHeight="1">
      <c r="A42" s="100" t="s">
        <v>591</v>
      </c>
      <c r="B42" s="101" t="s">
        <v>150</v>
      </c>
      <c r="C42" s="102">
        <f>SUM(C43:C45)</f>
        <v>352</v>
      </c>
      <c r="D42" s="102">
        <f>SUM(D43:D45)</f>
        <v>0</v>
      </c>
      <c r="E42" s="103">
        <f t="shared" si="3"/>
        <v>352</v>
      </c>
      <c r="F42" s="102">
        <f>SUM(F43:F45)</f>
        <v>19</v>
      </c>
      <c r="G42" s="133"/>
      <c r="H42" s="102">
        <f>SUM(H43:H45)</f>
        <v>0</v>
      </c>
      <c r="I42" s="133"/>
      <c r="J42" s="102">
        <f>SUM(J43:J45)</f>
        <v>-35</v>
      </c>
      <c r="K42" s="133"/>
      <c r="L42" s="102">
        <f>SUM(L43:L45)</f>
        <v>0</v>
      </c>
      <c r="M42" s="133"/>
      <c r="N42" s="103">
        <f t="shared" si="4"/>
        <v>-16</v>
      </c>
      <c r="O42" s="102">
        <f>SUM(O43:O45)</f>
        <v>0</v>
      </c>
      <c r="P42" s="133"/>
      <c r="Q42" s="103">
        <f t="shared" si="5"/>
        <v>-16</v>
      </c>
      <c r="R42" s="102">
        <f>SUM(R43:R45)</f>
        <v>336</v>
      </c>
      <c r="S42" s="102">
        <f>SUM(S43:S45)</f>
        <v>0</v>
      </c>
      <c r="T42" s="102">
        <f>SUM(T43:T45)</f>
        <v>0</v>
      </c>
      <c r="U42" s="102">
        <f>SUM(U43:U45)</f>
        <v>0</v>
      </c>
      <c r="V42" s="103">
        <f t="shared" si="6"/>
        <v>336</v>
      </c>
      <c r="W42" s="104">
        <f t="shared" si="2"/>
        <v>-16</v>
      </c>
      <c r="X42" s="264"/>
    </row>
    <row r="43" spans="1:24" ht="24" customHeight="1">
      <c r="A43" s="105">
        <v>2010801</v>
      </c>
      <c r="B43" s="106" t="s">
        <v>122</v>
      </c>
      <c r="C43" s="122">
        <v>243</v>
      </c>
      <c r="D43" s="122">
        <v>0</v>
      </c>
      <c r="E43" s="123">
        <f t="shared" si="3"/>
        <v>243</v>
      </c>
      <c r="F43" s="122">
        <v>19</v>
      </c>
      <c r="G43" s="134" t="s">
        <v>578</v>
      </c>
      <c r="H43" s="122"/>
      <c r="I43" s="134"/>
      <c r="J43" s="122"/>
      <c r="K43" s="134"/>
      <c r="L43" s="122"/>
      <c r="M43" s="134"/>
      <c r="N43" s="123">
        <f t="shared" si="4"/>
        <v>19</v>
      </c>
      <c r="O43" s="122"/>
      <c r="P43" s="134"/>
      <c r="Q43" s="123">
        <f t="shared" si="5"/>
        <v>19</v>
      </c>
      <c r="R43" s="121">
        <f t="shared" ref="R43:S45" si="13">C43+N43</f>
        <v>262</v>
      </c>
      <c r="S43" s="122">
        <f t="shared" si="13"/>
        <v>0</v>
      </c>
      <c r="T43" s="122"/>
      <c r="U43" s="122"/>
      <c r="V43" s="123">
        <f t="shared" si="6"/>
        <v>262</v>
      </c>
      <c r="W43" s="107">
        <f t="shared" si="2"/>
        <v>19</v>
      </c>
      <c r="X43" s="265" t="s">
        <v>888</v>
      </c>
    </row>
    <row r="44" spans="1:24" ht="24" customHeight="1">
      <c r="A44" s="105">
        <v>2010804</v>
      </c>
      <c r="B44" s="106" t="s">
        <v>151</v>
      </c>
      <c r="C44" s="122">
        <v>59</v>
      </c>
      <c r="D44" s="122">
        <v>0</v>
      </c>
      <c r="E44" s="123">
        <f t="shared" si="3"/>
        <v>59</v>
      </c>
      <c r="F44" s="122"/>
      <c r="G44" s="134"/>
      <c r="H44" s="122"/>
      <c r="I44" s="134"/>
      <c r="J44" s="122">
        <v>-22</v>
      </c>
      <c r="K44" s="134" t="s">
        <v>592</v>
      </c>
      <c r="L44" s="122"/>
      <c r="M44" s="134"/>
      <c r="N44" s="123">
        <f t="shared" si="4"/>
        <v>-22</v>
      </c>
      <c r="O44" s="122"/>
      <c r="P44" s="134"/>
      <c r="Q44" s="123">
        <f t="shared" si="5"/>
        <v>-22</v>
      </c>
      <c r="R44" s="121">
        <f t="shared" si="13"/>
        <v>37</v>
      </c>
      <c r="S44" s="122">
        <f t="shared" si="13"/>
        <v>0</v>
      </c>
      <c r="T44" s="122"/>
      <c r="U44" s="122"/>
      <c r="V44" s="123">
        <f t="shared" si="6"/>
        <v>37</v>
      </c>
      <c r="W44" s="107">
        <f t="shared" si="2"/>
        <v>-22</v>
      </c>
      <c r="X44" s="265" t="s">
        <v>889</v>
      </c>
    </row>
    <row r="45" spans="1:24" ht="37.200000000000003" customHeight="1">
      <c r="A45" s="105">
        <v>2010805</v>
      </c>
      <c r="B45" s="106" t="s">
        <v>152</v>
      </c>
      <c r="C45" s="122">
        <v>50</v>
      </c>
      <c r="D45" s="122">
        <v>0</v>
      </c>
      <c r="E45" s="123">
        <f t="shared" si="3"/>
        <v>50</v>
      </c>
      <c r="F45" s="122"/>
      <c r="G45" s="134"/>
      <c r="H45" s="122"/>
      <c r="I45" s="134"/>
      <c r="J45" s="122">
        <v>-13</v>
      </c>
      <c r="K45" s="250" t="s">
        <v>593</v>
      </c>
      <c r="L45" s="122"/>
      <c r="M45" s="134"/>
      <c r="N45" s="123">
        <f t="shared" si="4"/>
        <v>-13</v>
      </c>
      <c r="O45" s="122"/>
      <c r="P45" s="134"/>
      <c r="Q45" s="123">
        <f t="shared" si="5"/>
        <v>-13</v>
      </c>
      <c r="R45" s="121">
        <f t="shared" si="13"/>
        <v>37</v>
      </c>
      <c r="S45" s="122">
        <f t="shared" si="13"/>
        <v>0</v>
      </c>
      <c r="T45" s="122"/>
      <c r="U45" s="122"/>
      <c r="V45" s="123">
        <f t="shared" si="6"/>
        <v>37</v>
      </c>
      <c r="W45" s="107">
        <f t="shared" si="2"/>
        <v>-13</v>
      </c>
      <c r="X45" s="265" t="s">
        <v>890</v>
      </c>
    </row>
    <row r="46" spans="1:24" ht="24" customHeight="1">
      <c r="A46" s="100" t="s">
        <v>594</v>
      </c>
      <c r="B46" s="101" t="s">
        <v>153</v>
      </c>
      <c r="C46" s="102">
        <f>SUM(C47:C48)</f>
        <v>883</v>
      </c>
      <c r="D46" s="102">
        <f>SUM(D47:D48)</f>
        <v>6</v>
      </c>
      <c r="E46" s="103">
        <f t="shared" si="3"/>
        <v>889</v>
      </c>
      <c r="F46" s="102">
        <f>SUM(F47:F48)</f>
        <v>138</v>
      </c>
      <c r="G46" s="133"/>
      <c r="H46" s="102">
        <f>SUM(H47:H48)</f>
        <v>0</v>
      </c>
      <c r="I46" s="133"/>
      <c r="J46" s="102">
        <f>SUM(J47:J48)</f>
        <v>0</v>
      </c>
      <c r="K46" s="133"/>
      <c r="L46" s="102">
        <f>SUM(L47:L48)</f>
        <v>77</v>
      </c>
      <c r="M46" s="133"/>
      <c r="N46" s="103">
        <f t="shared" si="4"/>
        <v>215</v>
      </c>
      <c r="O46" s="102">
        <f>SUM(O47:O48)</f>
        <v>0</v>
      </c>
      <c r="P46" s="133"/>
      <c r="Q46" s="103">
        <f t="shared" si="5"/>
        <v>215</v>
      </c>
      <c r="R46" s="102">
        <f>SUM(R47:R48)</f>
        <v>1098</v>
      </c>
      <c r="S46" s="102">
        <f>SUM(S47:S48)</f>
        <v>6</v>
      </c>
      <c r="T46" s="102">
        <f>SUM(T47:T48)</f>
        <v>0</v>
      </c>
      <c r="U46" s="102">
        <f>SUM(U47:U48)</f>
        <v>6</v>
      </c>
      <c r="V46" s="103">
        <f t="shared" si="6"/>
        <v>1104</v>
      </c>
      <c r="W46" s="104">
        <f t="shared" si="2"/>
        <v>215</v>
      </c>
      <c r="X46" s="264"/>
    </row>
    <row r="47" spans="1:24" ht="24" customHeight="1">
      <c r="A47" s="105">
        <v>2011101</v>
      </c>
      <c r="B47" s="106" t="s">
        <v>122</v>
      </c>
      <c r="C47" s="122">
        <v>748</v>
      </c>
      <c r="D47" s="122">
        <v>0</v>
      </c>
      <c r="E47" s="123">
        <f t="shared" si="3"/>
        <v>748</v>
      </c>
      <c r="F47" s="122">
        <v>138</v>
      </c>
      <c r="G47" s="134" t="s">
        <v>578</v>
      </c>
      <c r="H47" s="122"/>
      <c r="I47" s="134"/>
      <c r="J47" s="122"/>
      <c r="K47" s="134"/>
      <c r="L47" s="122"/>
      <c r="M47" s="134"/>
      <c r="N47" s="123">
        <f t="shared" si="4"/>
        <v>138</v>
      </c>
      <c r="O47" s="122"/>
      <c r="P47" s="134"/>
      <c r="Q47" s="123">
        <f t="shared" si="5"/>
        <v>138</v>
      </c>
      <c r="R47" s="121">
        <f>C47+N47</f>
        <v>886</v>
      </c>
      <c r="S47" s="122">
        <f>D47+O47</f>
        <v>0</v>
      </c>
      <c r="T47" s="122"/>
      <c r="U47" s="122"/>
      <c r="V47" s="123">
        <f t="shared" si="6"/>
        <v>886</v>
      </c>
      <c r="W47" s="107">
        <f t="shared" si="2"/>
        <v>138</v>
      </c>
      <c r="X47" s="265" t="s">
        <v>891</v>
      </c>
    </row>
    <row r="48" spans="1:24" ht="24" customHeight="1">
      <c r="A48" s="105">
        <v>2011199</v>
      </c>
      <c r="B48" s="106" t="s">
        <v>154</v>
      </c>
      <c r="C48" s="122">
        <v>135</v>
      </c>
      <c r="D48" s="122">
        <v>6</v>
      </c>
      <c r="E48" s="123">
        <f t="shared" si="3"/>
        <v>141</v>
      </c>
      <c r="F48" s="122"/>
      <c r="G48" s="134"/>
      <c r="H48" s="122"/>
      <c r="I48" s="134"/>
      <c r="J48" s="122"/>
      <c r="K48" s="134"/>
      <c r="L48" s="122">
        <v>77</v>
      </c>
      <c r="M48" s="251" t="s">
        <v>595</v>
      </c>
      <c r="N48" s="123">
        <f t="shared" si="4"/>
        <v>77</v>
      </c>
      <c r="O48" s="122"/>
      <c r="P48" s="134"/>
      <c r="Q48" s="123">
        <f t="shared" si="5"/>
        <v>77</v>
      </c>
      <c r="R48" s="121">
        <f>C48+N48</f>
        <v>212</v>
      </c>
      <c r="S48" s="122">
        <f>D48+O48</f>
        <v>6</v>
      </c>
      <c r="T48" s="122"/>
      <c r="U48" s="122">
        <v>6</v>
      </c>
      <c r="V48" s="123">
        <f t="shared" si="6"/>
        <v>218</v>
      </c>
      <c r="W48" s="107">
        <f t="shared" si="2"/>
        <v>77</v>
      </c>
      <c r="X48" s="265" t="s">
        <v>892</v>
      </c>
    </row>
    <row r="49" spans="1:24" ht="24" customHeight="1">
      <c r="A49" s="100" t="s">
        <v>596</v>
      </c>
      <c r="B49" s="101" t="s">
        <v>155</v>
      </c>
      <c r="C49" s="102">
        <f>SUM(C50:C53)</f>
        <v>1557</v>
      </c>
      <c r="D49" s="102">
        <f>SUM(D50:D53)</f>
        <v>0</v>
      </c>
      <c r="E49" s="103">
        <f t="shared" si="3"/>
        <v>1557</v>
      </c>
      <c r="F49" s="102">
        <f>SUM(F50:F53)</f>
        <v>21</v>
      </c>
      <c r="G49" s="133"/>
      <c r="H49" s="102">
        <f>SUM(H50:H53)</f>
        <v>0</v>
      </c>
      <c r="I49" s="133"/>
      <c r="J49" s="102">
        <f>SUM(J50:J53)</f>
        <v>-30</v>
      </c>
      <c r="K49" s="133"/>
      <c r="L49" s="102">
        <f>SUM(L50:L53)</f>
        <v>204</v>
      </c>
      <c r="M49" s="133"/>
      <c r="N49" s="103">
        <f t="shared" si="4"/>
        <v>195</v>
      </c>
      <c r="O49" s="102">
        <f>SUM(O50:O53)</f>
        <v>0</v>
      </c>
      <c r="P49" s="133"/>
      <c r="Q49" s="103">
        <f t="shared" si="5"/>
        <v>195</v>
      </c>
      <c r="R49" s="102">
        <f>SUM(R50:R53)</f>
        <v>1752</v>
      </c>
      <c r="S49" s="102">
        <f>SUM(S50:S53)</f>
        <v>0</v>
      </c>
      <c r="T49" s="102">
        <f>SUM(T50:T53)</f>
        <v>0</v>
      </c>
      <c r="U49" s="102">
        <f>SUM(U50:U53)</f>
        <v>0</v>
      </c>
      <c r="V49" s="103">
        <f t="shared" si="6"/>
        <v>1752</v>
      </c>
      <c r="W49" s="104">
        <f t="shared" si="2"/>
        <v>195</v>
      </c>
      <c r="X49" s="264"/>
    </row>
    <row r="50" spans="1:24" ht="24" customHeight="1">
      <c r="A50" s="105">
        <v>2011301</v>
      </c>
      <c r="B50" s="106" t="s">
        <v>122</v>
      </c>
      <c r="C50" s="121">
        <v>735</v>
      </c>
      <c r="D50" s="122">
        <v>0</v>
      </c>
      <c r="E50" s="123">
        <f t="shared" si="3"/>
        <v>735</v>
      </c>
      <c r="F50" s="121">
        <v>21</v>
      </c>
      <c r="G50" s="134" t="s">
        <v>578</v>
      </c>
      <c r="H50" s="121"/>
      <c r="I50" s="134"/>
      <c r="J50" s="121"/>
      <c r="K50" s="134"/>
      <c r="L50" s="121"/>
      <c r="M50" s="134"/>
      <c r="N50" s="123">
        <f t="shared" si="4"/>
        <v>21</v>
      </c>
      <c r="O50" s="121"/>
      <c r="P50" s="134"/>
      <c r="Q50" s="123">
        <f t="shared" si="5"/>
        <v>21</v>
      </c>
      <c r="R50" s="121">
        <f t="shared" ref="R50:S53" si="14">C50+N50</f>
        <v>756</v>
      </c>
      <c r="S50" s="122">
        <f t="shared" si="14"/>
        <v>0</v>
      </c>
      <c r="T50" s="122"/>
      <c r="U50" s="122"/>
      <c r="V50" s="123">
        <f t="shared" si="6"/>
        <v>756</v>
      </c>
      <c r="W50" s="107">
        <f t="shared" si="2"/>
        <v>21</v>
      </c>
      <c r="X50" s="265" t="s">
        <v>893</v>
      </c>
    </row>
    <row r="51" spans="1:24" ht="30.6" customHeight="1">
      <c r="A51" s="105">
        <v>2011304</v>
      </c>
      <c r="B51" s="106" t="s">
        <v>156</v>
      </c>
      <c r="C51" s="121">
        <v>107</v>
      </c>
      <c r="D51" s="122">
        <v>0</v>
      </c>
      <c r="E51" s="123">
        <f t="shared" si="3"/>
        <v>107</v>
      </c>
      <c r="F51" s="121"/>
      <c r="G51" s="134"/>
      <c r="H51" s="121"/>
      <c r="I51" s="134"/>
      <c r="J51" s="121"/>
      <c r="K51" s="134"/>
      <c r="L51" s="121">
        <v>25</v>
      </c>
      <c r="M51" s="134" t="s">
        <v>597</v>
      </c>
      <c r="N51" s="123">
        <f t="shared" si="4"/>
        <v>25</v>
      </c>
      <c r="O51" s="121"/>
      <c r="P51" s="134"/>
      <c r="Q51" s="123">
        <f t="shared" si="5"/>
        <v>25</v>
      </c>
      <c r="R51" s="121">
        <f t="shared" si="14"/>
        <v>132</v>
      </c>
      <c r="S51" s="122">
        <f t="shared" si="14"/>
        <v>0</v>
      </c>
      <c r="T51" s="122"/>
      <c r="U51" s="122"/>
      <c r="V51" s="123">
        <f t="shared" si="6"/>
        <v>132</v>
      </c>
      <c r="W51" s="107">
        <f t="shared" si="2"/>
        <v>25</v>
      </c>
      <c r="X51" s="265" t="s">
        <v>894</v>
      </c>
    </row>
    <row r="52" spans="1:24" ht="24" customHeight="1">
      <c r="A52" s="105">
        <v>2011350</v>
      </c>
      <c r="B52" s="106" t="s">
        <v>157</v>
      </c>
      <c r="C52" s="121">
        <v>139</v>
      </c>
      <c r="D52" s="122">
        <v>0</v>
      </c>
      <c r="E52" s="123">
        <f t="shared" si="3"/>
        <v>139</v>
      </c>
      <c r="F52" s="121"/>
      <c r="G52" s="134"/>
      <c r="H52" s="121"/>
      <c r="I52" s="134"/>
      <c r="J52" s="121"/>
      <c r="K52" s="134"/>
      <c r="L52" s="121"/>
      <c r="M52" s="134"/>
      <c r="N52" s="123">
        <f t="shared" si="4"/>
        <v>0</v>
      </c>
      <c r="O52" s="121"/>
      <c r="P52" s="134"/>
      <c r="Q52" s="123">
        <f t="shared" si="5"/>
        <v>0</v>
      </c>
      <c r="R52" s="121">
        <f t="shared" si="14"/>
        <v>139</v>
      </c>
      <c r="S52" s="122">
        <f t="shared" si="14"/>
        <v>0</v>
      </c>
      <c r="T52" s="122"/>
      <c r="U52" s="122"/>
      <c r="V52" s="123">
        <f t="shared" si="6"/>
        <v>139</v>
      </c>
      <c r="W52" s="107">
        <f t="shared" si="2"/>
        <v>0</v>
      </c>
      <c r="X52" s="265"/>
    </row>
    <row r="53" spans="1:24" ht="113.4" customHeight="1">
      <c r="A53" s="105">
        <v>2011399</v>
      </c>
      <c r="B53" s="106" t="s">
        <v>158</v>
      </c>
      <c r="C53" s="121">
        <v>576</v>
      </c>
      <c r="D53" s="122">
        <v>0</v>
      </c>
      <c r="E53" s="123">
        <f t="shared" si="3"/>
        <v>576</v>
      </c>
      <c r="F53" s="121"/>
      <c r="G53" s="134"/>
      <c r="H53" s="121"/>
      <c r="I53" s="134"/>
      <c r="J53" s="121">
        <v>-30</v>
      </c>
      <c r="K53" s="134" t="s">
        <v>859</v>
      </c>
      <c r="L53" s="121">
        <v>179</v>
      </c>
      <c r="M53" s="134" t="s">
        <v>854</v>
      </c>
      <c r="N53" s="123">
        <f t="shared" si="4"/>
        <v>149</v>
      </c>
      <c r="O53" s="121"/>
      <c r="P53" s="134"/>
      <c r="Q53" s="123">
        <f t="shared" si="5"/>
        <v>149</v>
      </c>
      <c r="R53" s="121">
        <f t="shared" si="14"/>
        <v>725</v>
      </c>
      <c r="S53" s="122">
        <f t="shared" si="14"/>
        <v>0</v>
      </c>
      <c r="T53" s="122"/>
      <c r="U53" s="122"/>
      <c r="V53" s="123">
        <f t="shared" si="6"/>
        <v>725</v>
      </c>
      <c r="W53" s="107">
        <f t="shared" si="2"/>
        <v>149</v>
      </c>
      <c r="X53" s="265" t="s">
        <v>895</v>
      </c>
    </row>
    <row r="54" spans="1:24" ht="24" customHeight="1">
      <c r="A54" s="100" t="s">
        <v>598</v>
      </c>
      <c r="B54" s="101" t="s">
        <v>159</v>
      </c>
      <c r="C54" s="102">
        <f>C55</f>
        <v>0</v>
      </c>
      <c r="D54" s="102">
        <f>D55</f>
        <v>0</v>
      </c>
      <c r="E54" s="103">
        <f t="shared" si="3"/>
        <v>0</v>
      </c>
      <c r="F54" s="102">
        <f>F55</f>
        <v>0</v>
      </c>
      <c r="G54" s="133"/>
      <c r="H54" s="102">
        <f>H55</f>
        <v>0</v>
      </c>
      <c r="I54" s="133"/>
      <c r="J54" s="102">
        <f>J55</f>
        <v>0</v>
      </c>
      <c r="K54" s="133"/>
      <c r="L54" s="102">
        <f>L55</f>
        <v>0</v>
      </c>
      <c r="M54" s="133"/>
      <c r="N54" s="103">
        <f t="shared" si="4"/>
        <v>0</v>
      </c>
      <c r="O54" s="102">
        <f>O55</f>
        <v>0</v>
      </c>
      <c r="P54" s="133"/>
      <c r="Q54" s="103">
        <f t="shared" si="5"/>
        <v>0</v>
      </c>
      <c r="R54" s="102">
        <f>R55</f>
        <v>0</v>
      </c>
      <c r="S54" s="102">
        <f>S55</f>
        <v>0</v>
      </c>
      <c r="T54" s="102">
        <f>T55</f>
        <v>0</v>
      </c>
      <c r="U54" s="102">
        <f>U55</f>
        <v>0</v>
      </c>
      <c r="V54" s="103">
        <f t="shared" si="6"/>
        <v>0</v>
      </c>
      <c r="W54" s="104">
        <f t="shared" si="2"/>
        <v>0</v>
      </c>
      <c r="X54" s="264"/>
    </row>
    <row r="55" spans="1:24" ht="24" customHeight="1">
      <c r="A55" s="105">
        <v>2012505</v>
      </c>
      <c r="B55" s="106" t="s">
        <v>160</v>
      </c>
      <c r="C55" s="122"/>
      <c r="D55" s="122">
        <v>0</v>
      </c>
      <c r="E55" s="123">
        <f t="shared" si="3"/>
        <v>0</v>
      </c>
      <c r="F55" s="122"/>
      <c r="G55" s="134"/>
      <c r="H55" s="122"/>
      <c r="I55" s="134"/>
      <c r="J55" s="122"/>
      <c r="K55" s="134"/>
      <c r="L55" s="122"/>
      <c r="M55" s="134"/>
      <c r="N55" s="123">
        <f t="shared" si="4"/>
        <v>0</v>
      </c>
      <c r="O55" s="122"/>
      <c r="P55" s="134"/>
      <c r="Q55" s="123">
        <f t="shared" si="5"/>
        <v>0</v>
      </c>
      <c r="R55" s="121">
        <f>C55+N55</f>
        <v>0</v>
      </c>
      <c r="S55" s="122">
        <f>D55+O55</f>
        <v>0</v>
      </c>
      <c r="T55" s="122"/>
      <c r="U55" s="122"/>
      <c r="V55" s="123">
        <f t="shared" si="6"/>
        <v>0</v>
      </c>
      <c r="W55" s="107">
        <f t="shared" si="2"/>
        <v>0</v>
      </c>
      <c r="X55" s="265"/>
    </row>
    <row r="56" spans="1:24" ht="24" customHeight="1">
      <c r="A56" s="100" t="s">
        <v>599</v>
      </c>
      <c r="B56" s="101" t="s">
        <v>161</v>
      </c>
      <c r="C56" s="102">
        <f>SUM(C57:C58)</f>
        <v>12</v>
      </c>
      <c r="D56" s="102">
        <f>SUM(D57:D58)</f>
        <v>0</v>
      </c>
      <c r="E56" s="103">
        <f t="shared" si="3"/>
        <v>12</v>
      </c>
      <c r="F56" s="102">
        <f>SUM(F57:F58)</f>
        <v>14</v>
      </c>
      <c r="G56" s="133"/>
      <c r="H56" s="102">
        <f>SUM(H57:H58)</f>
        <v>0</v>
      </c>
      <c r="I56" s="133"/>
      <c r="J56" s="102">
        <f>SUM(J57:J58)</f>
        <v>0</v>
      </c>
      <c r="K56" s="133"/>
      <c r="L56" s="102">
        <f>SUM(L57:L58)</f>
        <v>146</v>
      </c>
      <c r="M56" s="133"/>
      <c r="N56" s="103">
        <f t="shared" si="4"/>
        <v>160</v>
      </c>
      <c r="O56" s="102">
        <f>SUM(O57:O58)</f>
        <v>0</v>
      </c>
      <c r="P56" s="133"/>
      <c r="Q56" s="103">
        <f t="shared" si="5"/>
        <v>160</v>
      </c>
      <c r="R56" s="102">
        <f>SUM(R57:R58)</f>
        <v>172</v>
      </c>
      <c r="S56" s="102">
        <f>SUM(S57:S58)</f>
        <v>0</v>
      </c>
      <c r="T56" s="102">
        <f>SUM(T57:T58)</f>
        <v>0</v>
      </c>
      <c r="U56" s="102">
        <f>SUM(U57:U58)</f>
        <v>0</v>
      </c>
      <c r="V56" s="103">
        <f t="shared" si="6"/>
        <v>172</v>
      </c>
      <c r="W56" s="104">
        <f t="shared" si="2"/>
        <v>160</v>
      </c>
      <c r="X56" s="264"/>
    </row>
    <row r="57" spans="1:24" ht="28.2" customHeight="1">
      <c r="A57" s="105">
        <v>2012601</v>
      </c>
      <c r="B57" s="106" t="s">
        <v>122</v>
      </c>
      <c r="C57" s="122">
        <v>3</v>
      </c>
      <c r="D57" s="122">
        <v>0</v>
      </c>
      <c r="E57" s="123">
        <f t="shared" si="3"/>
        <v>3</v>
      </c>
      <c r="F57" s="122">
        <v>14</v>
      </c>
      <c r="G57" s="134" t="s">
        <v>578</v>
      </c>
      <c r="H57" s="122"/>
      <c r="I57" s="134"/>
      <c r="J57" s="122"/>
      <c r="K57" s="134"/>
      <c r="L57" s="122">
        <v>5</v>
      </c>
      <c r="M57" s="134" t="s">
        <v>600</v>
      </c>
      <c r="N57" s="123">
        <f t="shared" si="4"/>
        <v>19</v>
      </c>
      <c r="O57" s="122"/>
      <c r="P57" s="134"/>
      <c r="Q57" s="123">
        <f t="shared" si="5"/>
        <v>19</v>
      </c>
      <c r="R57" s="121">
        <f>C57+N57</f>
        <v>22</v>
      </c>
      <c r="S57" s="122">
        <f>D57+O57</f>
        <v>0</v>
      </c>
      <c r="T57" s="122"/>
      <c r="U57" s="122"/>
      <c r="V57" s="123">
        <f t="shared" si="6"/>
        <v>22</v>
      </c>
      <c r="W57" s="107">
        <f t="shared" si="2"/>
        <v>19</v>
      </c>
      <c r="X57" s="265" t="s">
        <v>896</v>
      </c>
    </row>
    <row r="58" spans="1:24" ht="24" customHeight="1">
      <c r="A58" s="105">
        <v>2012699</v>
      </c>
      <c r="B58" s="106" t="s">
        <v>162</v>
      </c>
      <c r="C58" s="122">
        <v>9</v>
      </c>
      <c r="D58" s="122">
        <v>0</v>
      </c>
      <c r="E58" s="123">
        <f t="shared" si="3"/>
        <v>9</v>
      </c>
      <c r="F58" s="122"/>
      <c r="G58" s="134"/>
      <c r="H58" s="122"/>
      <c r="I58" s="134"/>
      <c r="J58" s="122"/>
      <c r="K58" s="134"/>
      <c r="L58" s="122">
        <v>141</v>
      </c>
      <c r="M58" s="134" t="s">
        <v>601</v>
      </c>
      <c r="N58" s="123">
        <f t="shared" si="4"/>
        <v>141</v>
      </c>
      <c r="O58" s="122"/>
      <c r="P58" s="134"/>
      <c r="Q58" s="123">
        <f t="shared" si="5"/>
        <v>141</v>
      </c>
      <c r="R58" s="121">
        <f>C58+N58</f>
        <v>150</v>
      </c>
      <c r="S58" s="122">
        <f>D58+O58</f>
        <v>0</v>
      </c>
      <c r="T58" s="122"/>
      <c r="U58" s="122"/>
      <c r="V58" s="123">
        <f t="shared" si="6"/>
        <v>150</v>
      </c>
      <c r="W58" s="107">
        <f t="shared" si="2"/>
        <v>141</v>
      </c>
      <c r="X58" s="265" t="s">
        <v>897</v>
      </c>
    </row>
    <row r="59" spans="1:24" ht="24" customHeight="1">
      <c r="A59" s="100" t="s">
        <v>602</v>
      </c>
      <c r="B59" s="101" t="s">
        <v>163</v>
      </c>
      <c r="C59" s="102">
        <f>SUM(C60:C61)</f>
        <v>63</v>
      </c>
      <c r="D59" s="102">
        <f>SUM(D60:D61)</f>
        <v>0</v>
      </c>
      <c r="E59" s="103">
        <f t="shared" si="3"/>
        <v>63</v>
      </c>
      <c r="F59" s="102">
        <f>SUM(F60:F61)</f>
        <v>10</v>
      </c>
      <c r="G59" s="133"/>
      <c r="H59" s="102">
        <f>SUM(H60:H61)</f>
        <v>0</v>
      </c>
      <c r="I59" s="133"/>
      <c r="J59" s="102">
        <f>SUM(J60:J61)</f>
        <v>0</v>
      </c>
      <c r="K59" s="133"/>
      <c r="L59" s="102">
        <f>SUM(L60:L61)</f>
        <v>9</v>
      </c>
      <c r="M59" s="133"/>
      <c r="N59" s="103">
        <f t="shared" si="4"/>
        <v>19</v>
      </c>
      <c r="O59" s="102">
        <f>SUM(O60:O61)</f>
        <v>0</v>
      </c>
      <c r="P59" s="133"/>
      <c r="Q59" s="103">
        <f t="shared" si="5"/>
        <v>19</v>
      </c>
      <c r="R59" s="102">
        <f>SUM(R60:R61)</f>
        <v>82</v>
      </c>
      <c r="S59" s="102">
        <f>SUM(S60:S61)</f>
        <v>0</v>
      </c>
      <c r="T59" s="102">
        <f>SUM(T60:T61)</f>
        <v>0</v>
      </c>
      <c r="U59" s="102">
        <f>SUM(U60:U61)</f>
        <v>0</v>
      </c>
      <c r="V59" s="103">
        <f t="shared" si="6"/>
        <v>82</v>
      </c>
      <c r="W59" s="104">
        <f t="shared" si="2"/>
        <v>19</v>
      </c>
      <c r="X59" s="264"/>
    </row>
    <row r="60" spans="1:24" ht="24" customHeight="1">
      <c r="A60" s="105">
        <v>2012801</v>
      </c>
      <c r="B60" s="106" t="s">
        <v>122</v>
      </c>
      <c r="C60" s="122">
        <v>61</v>
      </c>
      <c r="D60" s="122">
        <v>0</v>
      </c>
      <c r="E60" s="123">
        <f t="shared" si="3"/>
        <v>61</v>
      </c>
      <c r="F60" s="122">
        <v>10</v>
      </c>
      <c r="G60" s="134" t="s">
        <v>578</v>
      </c>
      <c r="H60" s="122"/>
      <c r="I60" s="134"/>
      <c r="J60" s="122"/>
      <c r="K60" s="134"/>
      <c r="L60" s="122"/>
      <c r="M60" s="134"/>
      <c r="N60" s="123">
        <f t="shared" si="4"/>
        <v>10</v>
      </c>
      <c r="O60" s="122"/>
      <c r="P60" s="134"/>
      <c r="Q60" s="123">
        <f t="shared" si="5"/>
        <v>10</v>
      </c>
      <c r="R60" s="121">
        <f>C60+N60</f>
        <v>71</v>
      </c>
      <c r="S60" s="122">
        <f>D60+O60</f>
        <v>0</v>
      </c>
      <c r="T60" s="122"/>
      <c r="U60" s="122"/>
      <c r="V60" s="123">
        <f t="shared" si="6"/>
        <v>71</v>
      </c>
      <c r="W60" s="107">
        <f t="shared" si="2"/>
        <v>10</v>
      </c>
      <c r="X60" s="265" t="s">
        <v>898</v>
      </c>
    </row>
    <row r="61" spans="1:24" ht="44.4" customHeight="1">
      <c r="A61" s="105">
        <v>2012899</v>
      </c>
      <c r="B61" s="106" t="s">
        <v>164</v>
      </c>
      <c r="C61" s="122">
        <v>2</v>
      </c>
      <c r="D61" s="122">
        <v>0</v>
      </c>
      <c r="E61" s="123">
        <f t="shared" si="3"/>
        <v>2</v>
      </c>
      <c r="F61" s="122"/>
      <c r="G61" s="134"/>
      <c r="H61" s="122"/>
      <c r="I61" s="134"/>
      <c r="J61" s="122"/>
      <c r="K61" s="134"/>
      <c r="L61" s="122">
        <v>9</v>
      </c>
      <c r="M61" s="134" t="s">
        <v>603</v>
      </c>
      <c r="N61" s="123">
        <f t="shared" si="4"/>
        <v>9</v>
      </c>
      <c r="O61" s="122"/>
      <c r="P61" s="134"/>
      <c r="Q61" s="123">
        <f t="shared" si="5"/>
        <v>9</v>
      </c>
      <c r="R61" s="121">
        <f>C61+N61</f>
        <v>11</v>
      </c>
      <c r="S61" s="122">
        <f>D61+O61</f>
        <v>0</v>
      </c>
      <c r="T61" s="122"/>
      <c r="U61" s="122"/>
      <c r="V61" s="123">
        <f t="shared" si="6"/>
        <v>11</v>
      </c>
      <c r="W61" s="107">
        <f t="shared" si="2"/>
        <v>9</v>
      </c>
      <c r="X61" s="265" t="s">
        <v>899</v>
      </c>
    </row>
    <row r="62" spans="1:24" ht="24" customHeight="1">
      <c r="A62" s="100" t="s">
        <v>604</v>
      </c>
      <c r="B62" s="101" t="s">
        <v>165</v>
      </c>
      <c r="C62" s="102">
        <f>SUM(C63:C64)</f>
        <v>485</v>
      </c>
      <c r="D62" s="102">
        <f>SUM(D63:D64)</f>
        <v>8</v>
      </c>
      <c r="E62" s="103">
        <f t="shared" si="3"/>
        <v>493</v>
      </c>
      <c r="F62" s="102">
        <f>SUM(F63:F64)</f>
        <v>13</v>
      </c>
      <c r="G62" s="133"/>
      <c r="H62" s="102">
        <f>SUM(H63:H64)</f>
        <v>0</v>
      </c>
      <c r="I62" s="133"/>
      <c r="J62" s="102">
        <f>SUM(J63:J64)</f>
        <v>2</v>
      </c>
      <c r="K62" s="133"/>
      <c r="L62" s="102">
        <f>SUM(L63:L64)</f>
        <v>40</v>
      </c>
      <c r="M62" s="133"/>
      <c r="N62" s="103">
        <f t="shared" si="4"/>
        <v>55</v>
      </c>
      <c r="O62" s="102">
        <f>SUM(O63:O64)</f>
        <v>0</v>
      </c>
      <c r="P62" s="133"/>
      <c r="Q62" s="103">
        <f t="shared" si="5"/>
        <v>55</v>
      </c>
      <c r="R62" s="102">
        <f>SUM(R63:R64)</f>
        <v>540</v>
      </c>
      <c r="S62" s="102">
        <f>SUM(S63:S64)</f>
        <v>8</v>
      </c>
      <c r="T62" s="102">
        <f>SUM(T63:T64)</f>
        <v>0</v>
      </c>
      <c r="U62" s="102">
        <f>SUM(U63:U64)</f>
        <v>8</v>
      </c>
      <c r="V62" s="103">
        <f t="shared" si="6"/>
        <v>548</v>
      </c>
      <c r="W62" s="104">
        <f t="shared" si="2"/>
        <v>55</v>
      </c>
      <c r="X62" s="264"/>
    </row>
    <row r="63" spans="1:24" ht="24" customHeight="1">
      <c r="A63" s="105">
        <v>2012901</v>
      </c>
      <c r="B63" s="106" t="s">
        <v>122</v>
      </c>
      <c r="C63" s="122">
        <v>289</v>
      </c>
      <c r="D63" s="122">
        <v>0</v>
      </c>
      <c r="E63" s="123">
        <f t="shared" si="3"/>
        <v>289</v>
      </c>
      <c r="F63" s="122">
        <v>13</v>
      </c>
      <c r="G63" s="134" t="s">
        <v>578</v>
      </c>
      <c r="H63" s="122"/>
      <c r="I63" s="134"/>
      <c r="J63" s="122"/>
      <c r="K63" s="134"/>
      <c r="L63" s="122"/>
      <c r="M63" s="134"/>
      <c r="N63" s="123">
        <f t="shared" si="4"/>
        <v>13</v>
      </c>
      <c r="O63" s="122"/>
      <c r="P63" s="134"/>
      <c r="Q63" s="123">
        <f t="shared" si="5"/>
        <v>13</v>
      </c>
      <c r="R63" s="121">
        <f>C63+N63</f>
        <v>302</v>
      </c>
      <c r="S63" s="122">
        <f>D63+O63</f>
        <v>0</v>
      </c>
      <c r="T63" s="122"/>
      <c r="U63" s="122"/>
      <c r="V63" s="123">
        <f t="shared" si="6"/>
        <v>302</v>
      </c>
      <c r="W63" s="107">
        <f t="shared" si="2"/>
        <v>13</v>
      </c>
      <c r="X63" s="265" t="s">
        <v>900</v>
      </c>
    </row>
    <row r="64" spans="1:24" ht="42" customHeight="1">
      <c r="A64" s="105">
        <v>2012999</v>
      </c>
      <c r="B64" s="106" t="s">
        <v>166</v>
      </c>
      <c r="C64" s="122">
        <v>196</v>
      </c>
      <c r="D64" s="122">
        <v>8</v>
      </c>
      <c r="E64" s="123">
        <f t="shared" si="3"/>
        <v>204</v>
      </c>
      <c r="F64" s="122"/>
      <c r="G64" s="134"/>
      <c r="H64" s="122"/>
      <c r="I64" s="134"/>
      <c r="J64" s="122">
        <v>2</v>
      </c>
      <c r="K64" s="134" t="s">
        <v>605</v>
      </c>
      <c r="L64" s="122">
        <v>40</v>
      </c>
      <c r="M64" s="134" t="s">
        <v>606</v>
      </c>
      <c r="N64" s="123">
        <f t="shared" si="4"/>
        <v>42</v>
      </c>
      <c r="O64" s="122"/>
      <c r="P64" s="134"/>
      <c r="Q64" s="123">
        <f t="shared" si="5"/>
        <v>42</v>
      </c>
      <c r="R64" s="121">
        <f>C64+N64</f>
        <v>238</v>
      </c>
      <c r="S64" s="122">
        <f>D64+O64</f>
        <v>8</v>
      </c>
      <c r="T64" s="122"/>
      <c r="U64" s="122">
        <v>8</v>
      </c>
      <c r="V64" s="123">
        <f t="shared" si="6"/>
        <v>246</v>
      </c>
      <c r="W64" s="107">
        <f t="shared" si="2"/>
        <v>42</v>
      </c>
      <c r="X64" s="265" t="s">
        <v>901</v>
      </c>
    </row>
    <row r="65" spans="1:24" ht="24" customHeight="1">
      <c r="A65" s="100" t="s">
        <v>607</v>
      </c>
      <c r="B65" s="101" t="s">
        <v>167</v>
      </c>
      <c r="C65" s="102">
        <f>SUM(C66:C67)</f>
        <v>644</v>
      </c>
      <c r="D65" s="102">
        <f>SUM(D66:D67)</f>
        <v>161</v>
      </c>
      <c r="E65" s="103">
        <f t="shared" si="3"/>
        <v>805</v>
      </c>
      <c r="F65" s="102">
        <f>SUM(F66:F67)</f>
        <v>70</v>
      </c>
      <c r="G65" s="133"/>
      <c r="H65" s="102">
        <f>SUM(H66:H67)</f>
        <v>0</v>
      </c>
      <c r="I65" s="133"/>
      <c r="J65" s="102">
        <f>SUM(J66:J67)</f>
        <v>97</v>
      </c>
      <c r="K65" s="133"/>
      <c r="L65" s="102">
        <f>SUM(L66:L67)</f>
        <v>32</v>
      </c>
      <c r="M65" s="133"/>
      <c r="N65" s="103">
        <f t="shared" si="4"/>
        <v>199</v>
      </c>
      <c r="O65" s="102">
        <f>SUM(O66:O67)</f>
        <v>0</v>
      </c>
      <c r="P65" s="133"/>
      <c r="Q65" s="103">
        <f t="shared" si="5"/>
        <v>199</v>
      </c>
      <c r="R65" s="102">
        <f>SUM(R66:R67)</f>
        <v>843</v>
      </c>
      <c r="S65" s="102">
        <f>SUM(S66:S67)</f>
        <v>161</v>
      </c>
      <c r="T65" s="102">
        <f>SUM(T66:T67)</f>
        <v>0</v>
      </c>
      <c r="U65" s="102">
        <f>SUM(U66:U67)</f>
        <v>161</v>
      </c>
      <c r="V65" s="103">
        <f t="shared" si="6"/>
        <v>1004</v>
      </c>
      <c r="W65" s="104">
        <f t="shared" si="2"/>
        <v>199</v>
      </c>
      <c r="X65" s="264"/>
    </row>
    <row r="66" spans="1:24" ht="39.75" customHeight="1">
      <c r="A66" s="105">
        <v>2013201</v>
      </c>
      <c r="B66" s="106" t="s">
        <v>122</v>
      </c>
      <c r="C66" s="121">
        <v>324</v>
      </c>
      <c r="D66" s="122">
        <v>0</v>
      </c>
      <c r="E66" s="123">
        <f t="shared" si="3"/>
        <v>324</v>
      </c>
      <c r="F66" s="121">
        <v>70</v>
      </c>
      <c r="G66" s="134" t="s">
        <v>578</v>
      </c>
      <c r="H66" s="121"/>
      <c r="I66" s="134"/>
      <c r="J66" s="121"/>
      <c r="K66" s="134"/>
      <c r="L66" s="121"/>
      <c r="M66" s="134"/>
      <c r="N66" s="123">
        <f t="shared" si="4"/>
        <v>70</v>
      </c>
      <c r="O66" s="121"/>
      <c r="P66" s="134"/>
      <c r="Q66" s="123">
        <f t="shared" si="5"/>
        <v>70</v>
      </c>
      <c r="R66" s="121">
        <f>C66+N66</f>
        <v>394</v>
      </c>
      <c r="S66" s="122">
        <f>D66+O66</f>
        <v>0</v>
      </c>
      <c r="T66" s="122"/>
      <c r="U66" s="122"/>
      <c r="V66" s="123">
        <f t="shared" si="6"/>
        <v>394</v>
      </c>
      <c r="W66" s="107">
        <f t="shared" si="2"/>
        <v>70</v>
      </c>
      <c r="X66" s="265" t="s">
        <v>902</v>
      </c>
    </row>
    <row r="67" spans="1:24" ht="42.75" customHeight="1">
      <c r="A67" s="105">
        <v>2013299</v>
      </c>
      <c r="B67" s="106" t="s">
        <v>168</v>
      </c>
      <c r="C67" s="121">
        <v>320</v>
      </c>
      <c r="D67" s="122">
        <v>161</v>
      </c>
      <c r="E67" s="123">
        <f t="shared" si="3"/>
        <v>481</v>
      </c>
      <c r="F67" s="121"/>
      <c r="G67" s="134"/>
      <c r="H67" s="121"/>
      <c r="I67" s="134"/>
      <c r="J67" s="121">
        <v>97</v>
      </c>
      <c r="K67" s="134" t="s">
        <v>608</v>
      </c>
      <c r="L67" s="121">
        <v>32</v>
      </c>
      <c r="M67" s="134" t="s">
        <v>609</v>
      </c>
      <c r="N67" s="123">
        <f t="shared" si="4"/>
        <v>129</v>
      </c>
      <c r="O67" s="121"/>
      <c r="P67" s="134"/>
      <c r="Q67" s="123">
        <f t="shared" si="5"/>
        <v>129</v>
      </c>
      <c r="R67" s="121">
        <f>C67+N67</f>
        <v>449</v>
      </c>
      <c r="S67" s="122">
        <f>D67+O67</f>
        <v>161</v>
      </c>
      <c r="T67" s="122"/>
      <c r="U67" s="122">
        <v>161</v>
      </c>
      <c r="V67" s="123">
        <f t="shared" si="6"/>
        <v>610</v>
      </c>
      <c r="W67" s="107">
        <f t="shared" si="2"/>
        <v>129</v>
      </c>
      <c r="X67" s="265" t="s">
        <v>903</v>
      </c>
    </row>
    <row r="68" spans="1:24" ht="24" customHeight="1">
      <c r="A68" s="100" t="s">
        <v>610</v>
      </c>
      <c r="B68" s="101" t="s">
        <v>169</v>
      </c>
      <c r="C68" s="102">
        <f>SUM(C69:C70)</f>
        <v>633</v>
      </c>
      <c r="D68" s="102">
        <f>SUM(D69:D70)</f>
        <v>0</v>
      </c>
      <c r="E68" s="103">
        <f t="shared" si="3"/>
        <v>633</v>
      </c>
      <c r="F68" s="102">
        <f>SUM(F69:F70)</f>
        <v>32</v>
      </c>
      <c r="G68" s="133"/>
      <c r="H68" s="102">
        <f>SUM(H69:H70)</f>
        <v>0</v>
      </c>
      <c r="I68" s="133"/>
      <c r="J68" s="102">
        <f>SUM(J69:J70)</f>
        <v>0</v>
      </c>
      <c r="K68" s="133"/>
      <c r="L68" s="102">
        <f>SUM(L69:L70)</f>
        <v>92</v>
      </c>
      <c r="M68" s="133"/>
      <c r="N68" s="103">
        <f t="shared" si="4"/>
        <v>124</v>
      </c>
      <c r="O68" s="102">
        <f>SUM(O69:O70)</f>
        <v>0</v>
      </c>
      <c r="P68" s="133"/>
      <c r="Q68" s="103">
        <f t="shared" si="5"/>
        <v>124</v>
      </c>
      <c r="R68" s="102">
        <f>SUM(R69:R70)</f>
        <v>757</v>
      </c>
      <c r="S68" s="102">
        <f>SUM(S69:S70)</f>
        <v>0</v>
      </c>
      <c r="T68" s="102">
        <f>SUM(T69:T70)</f>
        <v>0</v>
      </c>
      <c r="U68" s="102">
        <f>SUM(U69:U70)</f>
        <v>0</v>
      </c>
      <c r="V68" s="103">
        <f t="shared" si="6"/>
        <v>757</v>
      </c>
      <c r="W68" s="104">
        <f t="shared" si="2"/>
        <v>124</v>
      </c>
      <c r="X68" s="264"/>
    </row>
    <row r="69" spans="1:24" ht="24" customHeight="1">
      <c r="A69" s="105">
        <v>2013301</v>
      </c>
      <c r="B69" s="106" t="s">
        <v>122</v>
      </c>
      <c r="C69" s="122">
        <v>305</v>
      </c>
      <c r="D69" s="122">
        <v>0</v>
      </c>
      <c r="E69" s="123">
        <f t="shared" si="3"/>
        <v>305</v>
      </c>
      <c r="F69" s="122">
        <v>32</v>
      </c>
      <c r="G69" s="134" t="s">
        <v>611</v>
      </c>
      <c r="H69" s="122"/>
      <c r="I69" s="134"/>
      <c r="J69" s="122"/>
      <c r="K69" s="134"/>
      <c r="L69" s="122"/>
      <c r="M69" s="134"/>
      <c r="N69" s="123">
        <f t="shared" si="4"/>
        <v>32</v>
      </c>
      <c r="O69" s="122"/>
      <c r="P69" s="134"/>
      <c r="Q69" s="123">
        <f t="shared" si="5"/>
        <v>32</v>
      </c>
      <c r="R69" s="121">
        <f>C69+N69</f>
        <v>337</v>
      </c>
      <c r="S69" s="122">
        <f>D69+O69</f>
        <v>0</v>
      </c>
      <c r="T69" s="122"/>
      <c r="U69" s="122"/>
      <c r="V69" s="123">
        <f t="shared" si="6"/>
        <v>337</v>
      </c>
      <c r="W69" s="107">
        <f t="shared" si="2"/>
        <v>32</v>
      </c>
      <c r="X69" s="265" t="s">
        <v>904</v>
      </c>
    </row>
    <row r="70" spans="1:24" ht="65.400000000000006" customHeight="1">
      <c r="A70" s="105">
        <v>2013399</v>
      </c>
      <c r="B70" s="106" t="s">
        <v>170</v>
      </c>
      <c r="C70" s="122">
        <v>328</v>
      </c>
      <c r="D70" s="122">
        <v>0</v>
      </c>
      <c r="E70" s="123">
        <f t="shared" si="3"/>
        <v>328</v>
      </c>
      <c r="F70" s="122"/>
      <c r="G70" s="134"/>
      <c r="H70" s="122"/>
      <c r="I70" s="134"/>
      <c r="J70" s="122"/>
      <c r="K70" s="134"/>
      <c r="L70" s="122">
        <v>92</v>
      </c>
      <c r="M70" s="134" t="s">
        <v>864</v>
      </c>
      <c r="N70" s="123">
        <f t="shared" si="4"/>
        <v>92</v>
      </c>
      <c r="O70" s="122"/>
      <c r="P70" s="134"/>
      <c r="Q70" s="123">
        <f t="shared" si="5"/>
        <v>92</v>
      </c>
      <c r="R70" s="121">
        <f>C70+N70</f>
        <v>420</v>
      </c>
      <c r="S70" s="122">
        <f>D70+O70</f>
        <v>0</v>
      </c>
      <c r="T70" s="122"/>
      <c r="U70" s="122"/>
      <c r="V70" s="123">
        <f t="shared" si="6"/>
        <v>420</v>
      </c>
      <c r="W70" s="107">
        <f t="shared" ref="W70:W133" si="15">V70-E70</f>
        <v>92</v>
      </c>
      <c r="X70" s="265" t="s">
        <v>905</v>
      </c>
    </row>
    <row r="71" spans="1:24" ht="24" customHeight="1">
      <c r="A71" s="100" t="s">
        <v>612</v>
      </c>
      <c r="B71" s="101" t="s">
        <v>171</v>
      </c>
      <c r="C71" s="102">
        <f>SUM(C72:C75)</f>
        <v>323</v>
      </c>
      <c r="D71" s="102">
        <f>SUM(D72:D75)</f>
        <v>2</v>
      </c>
      <c r="E71" s="103">
        <f t="shared" ref="E71:E134" si="16">SUM(C71:D71)</f>
        <v>325</v>
      </c>
      <c r="F71" s="102">
        <f>SUM(F72:F75)</f>
        <v>6</v>
      </c>
      <c r="G71" s="133"/>
      <c r="H71" s="102">
        <f>SUM(H72:H75)</f>
        <v>0</v>
      </c>
      <c r="I71" s="133"/>
      <c r="J71" s="102">
        <f>SUM(J72:J75)</f>
        <v>-30</v>
      </c>
      <c r="K71" s="133"/>
      <c r="L71" s="102">
        <f>SUM(L72:L75)</f>
        <v>8</v>
      </c>
      <c r="M71" s="133"/>
      <c r="N71" s="103">
        <f t="shared" ref="N71:N134" si="17">F71+H71+J71+L71</f>
        <v>-16</v>
      </c>
      <c r="O71" s="102">
        <f>SUM(O72:O75)</f>
        <v>0</v>
      </c>
      <c r="P71" s="133"/>
      <c r="Q71" s="103">
        <f t="shared" ref="Q71:Q134" si="18">N71+O71</f>
        <v>-16</v>
      </c>
      <c r="R71" s="102">
        <f>SUM(R72:R75)</f>
        <v>307</v>
      </c>
      <c r="S71" s="102">
        <f>SUM(S72:S75)</f>
        <v>2</v>
      </c>
      <c r="T71" s="102">
        <f>SUM(T72:T75)</f>
        <v>0</v>
      </c>
      <c r="U71" s="102">
        <f>SUM(U72:U75)</f>
        <v>2</v>
      </c>
      <c r="V71" s="103">
        <f t="shared" ref="V71:V134" si="19">SUM(R71:S71)</f>
        <v>309</v>
      </c>
      <c r="W71" s="104">
        <f t="shared" si="15"/>
        <v>-16</v>
      </c>
      <c r="X71" s="264"/>
    </row>
    <row r="72" spans="1:24" ht="24" customHeight="1">
      <c r="A72" s="105">
        <v>2013401</v>
      </c>
      <c r="B72" s="106" t="s">
        <v>122</v>
      </c>
      <c r="C72" s="122">
        <v>227</v>
      </c>
      <c r="D72" s="122">
        <v>0</v>
      </c>
      <c r="E72" s="123">
        <f t="shared" si="16"/>
        <v>227</v>
      </c>
      <c r="F72" s="122">
        <v>6</v>
      </c>
      <c r="G72" s="134" t="s">
        <v>578</v>
      </c>
      <c r="H72" s="122"/>
      <c r="I72" s="134"/>
      <c r="J72" s="122"/>
      <c r="K72" s="134"/>
      <c r="L72" s="122"/>
      <c r="M72" s="134"/>
      <c r="N72" s="123">
        <f t="shared" si="17"/>
        <v>6</v>
      </c>
      <c r="O72" s="122"/>
      <c r="P72" s="134"/>
      <c r="Q72" s="123">
        <f t="shared" si="18"/>
        <v>6</v>
      </c>
      <c r="R72" s="121">
        <f t="shared" ref="R72:S75" si="20">C72+N72</f>
        <v>233</v>
      </c>
      <c r="S72" s="122">
        <f t="shared" si="20"/>
        <v>0</v>
      </c>
      <c r="T72" s="122"/>
      <c r="U72" s="122"/>
      <c r="V72" s="123">
        <f t="shared" si="19"/>
        <v>233</v>
      </c>
      <c r="W72" s="107">
        <f t="shared" si="15"/>
        <v>6</v>
      </c>
      <c r="X72" s="265" t="s">
        <v>906</v>
      </c>
    </row>
    <row r="73" spans="1:24" ht="24" customHeight="1">
      <c r="A73" s="105">
        <v>2013404</v>
      </c>
      <c r="B73" s="106" t="s">
        <v>172</v>
      </c>
      <c r="C73" s="122">
        <v>12</v>
      </c>
      <c r="D73" s="122">
        <v>0</v>
      </c>
      <c r="E73" s="123">
        <f t="shared" si="16"/>
        <v>12</v>
      </c>
      <c r="F73" s="122"/>
      <c r="G73" s="134"/>
      <c r="H73" s="122"/>
      <c r="I73" s="134"/>
      <c r="J73" s="122"/>
      <c r="K73" s="134"/>
      <c r="L73" s="122"/>
      <c r="M73" s="134"/>
      <c r="N73" s="123">
        <f t="shared" si="17"/>
        <v>0</v>
      </c>
      <c r="O73" s="122"/>
      <c r="P73" s="134"/>
      <c r="Q73" s="123">
        <f t="shared" si="18"/>
        <v>0</v>
      </c>
      <c r="R73" s="121">
        <f t="shared" si="20"/>
        <v>12</v>
      </c>
      <c r="S73" s="122">
        <f t="shared" si="20"/>
        <v>0</v>
      </c>
      <c r="T73" s="122"/>
      <c r="U73" s="122"/>
      <c r="V73" s="123">
        <f t="shared" si="19"/>
        <v>12</v>
      </c>
      <c r="W73" s="107">
        <f t="shared" si="15"/>
        <v>0</v>
      </c>
      <c r="X73" s="265"/>
    </row>
    <row r="74" spans="1:24" ht="24" customHeight="1">
      <c r="A74" s="105">
        <v>2013405</v>
      </c>
      <c r="B74" s="106" t="s">
        <v>173</v>
      </c>
      <c r="C74" s="122">
        <v>6</v>
      </c>
      <c r="D74" s="122">
        <v>2</v>
      </c>
      <c r="E74" s="123">
        <f t="shared" si="16"/>
        <v>8</v>
      </c>
      <c r="F74" s="122"/>
      <c r="G74" s="134"/>
      <c r="H74" s="122"/>
      <c r="I74" s="134"/>
      <c r="J74" s="122"/>
      <c r="K74" s="134"/>
      <c r="L74" s="122"/>
      <c r="M74" s="134"/>
      <c r="N74" s="123">
        <f t="shared" si="17"/>
        <v>0</v>
      </c>
      <c r="O74" s="122"/>
      <c r="P74" s="134"/>
      <c r="Q74" s="123">
        <f t="shared" si="18"/>
        <v>0</v>
      </c>
      <c r="R74" s="121">
        <f t="shared" si="20"/>
        <v>6</v>
      </c>
      <c r="S74" s="122">
        <f t="shared" si="20"/>
        <v>2</v>
      </c>
      <c r="T74" s="122"/>
      <c r="U74" s="122">
        <v>2</v>
      </c>
      <c r="V74" s="123">
        <f t="shared" si="19"/>
        <v>8</v>
      </c>
      <c r="W74" s="107">
        <f t="shared" si="15"/>
        <v>0</v>
      </c>
      <c r="X74" s="265"/>
    </row>
    <row r="75" spans="1:24" ht="24" customHeight="1">
      <c r="A75" s="105">
        <v>2013499</v>
      </c>
      <c r="B75" s="106" t="s">
        <v>174</v>
      </c>
      <c r="C75" s="122">
        <v>78</v>
      </c>
      <c r="D75" s="122">
        <v>0</v>
      </c>
      <c r="E75" s="123">
        <f t="shared" si="16"/>
        <v>78</v>
      </c>
      <c r="F75" s="122"/>
      <c r="G75" s="134"/>
      <c r="H75" s="122"/>
      <c r="I75" s="134"/>
      <c r="J75" s="122">
        <v>-30</v>
      </c>
      <c r="K75" s="134" t="s">
        <v>613</v>
      </c>
      <c r="L75" s="122">
        <v>8</v>
      </c>
      <c r="M75" s="134" t="s">
        <v>614</v>
      </c>
      <c r="N75" s="123">
        <f t="shared" si="17"/>
        <v>-22</v>
      </c>
      <c r="O75" s="122"/>
      <c r="P75" s="134"/>
      <c r="Q75" s="123">
        <f t="shared" si="18"/>
        <v>-22</v>
      </c>
      <c r="R75" s="121">
        <f t="shared" si="20"/>
        <v>56</v>
      </c>
      <c r="S75" s="122">
        <f t="shared" si="20"/>
        <v>0</v>
      </c>
      <c r="T75" s="122"/>
      <c r="U75" s="122"/>
      <c r="V75" s="123">
        <f t="shared" si="19"/>
        <v>56</v>
      </c>
      <c r="W75" s="107">
        <f t="shared" si="15"/>
        <v>-22</v>
      </c>
      <c r="X75" s="265" t="s">
        <v>907</v>
      </c>
    </row>
    <row r="76" spans="1:24" ht="24" customHeight="1">
      <c r="A76" s="100" t="s">
        <v>615</v>
      </c>
      <c r="B76" s="101" t="s">
        <v>175</v>
      </c>
      <c r="C76" s="102">
        <f>SUM(C77:C78)</f>
        <v>600</v>
      </c>
      <c r="D76" s="102">
        <f>SUM(D77:D78)</f>
        <v>0</v>
      </c>
      <c r="E76" s="103">
        <f t="shared" si="16"/>
        <v>600</v>
      </c>
      <c r="F76" s="102">
        <f>SUM(F77:F78)</f>
        <v>5</v>
      </c>
      <c r="G76" s="133"/>
      <c r="H76" s="102">
        <f>SUM(H77:H78)</f>
        <v>0</v>
      </c>
      <c r="I76" s="133"/>
      <c r="J76" s="102">
        <f>SUM(J77:J78)</f>
        <v>0</v>
      </c>
      <c r="K76" s="133"/>
      <c r="L76" s="102">
        <f>SUM(L77:L78)</f>
        <v>2</v>
      </c>
      <c r="M76" s="133"/>
      <c r="N76" s="103">
        <f t="shared" si="17"/>
        <v>7</v>
      </c>
      <c r="O76" s="102">
        <f>SUM(O77:O78)</f>
        <v>0</v>
      </c>
      <c r="P76" s="133"/>
      <c r="Q76" s="103">
        <f t="shared" si="18"/>
        <v>7</v>
      </c>
      <c r="R76" s="102">
        <f>SUM(R77:R78)</f>
        <v>607</v>
      </c>
      <c r="S76" s="102">
        <f>SUM(S77:S78)</f>
        <v>0</v>
      </c>
      <c r="T76" s="102">
        <f>SUM(T77:T78)</f>
        <v>0</v>
      </c>
      <c r="U76" s="102">
        <f>SUM(U77:U78)</f>
        <v>0</v>
      </c>
      <c r="V76" s="103">
        <f t="shared" si="19"/>
        <v>607</v>
      </c>
      <c r="W76" s="104">
        <f t="shared" si="15"/>
        <v>7</v>
      </c>
      <c r="X76" s="264"/>
    </row>
    <row r="77" spans="1:24" ht="24" customHeight="1">
      <c r="A77" s="105">
        <v>2013601</v>
      </c>
      <c r="B77" s="106" t="s">
        <v>122</v>
      </c>
      <c r="C77" s="121">
        <v>442</v>
      </c>
      <c r="D77" s="122">
        <v>0</v>
      </c>
      <c r="E77" s="123">
        <f t="shared" si="16"/>
        <v>442</v>
      </c>
      <c r="F77" s="121">
        <v>2</v>
      </c>
      <c r="G77" s="134" t="s">
        <v>616</v>
      </c>
      <c r="H77" s="121"/>
      <c r="I77" s="134"/>
      <c r="J77" s="121"/>
      <c r="K77" s="134"/>
      <c r="L77" s="121"/>
      <c r="M77" s="134"/>
      <c r="N77" s="123">
        <f t="shared" si="17"/>
        <v>2</v>
      </c>
      <c r="O77" s="121"/>
      <c r="P77" s="134"/>
      <c r="Q77" s="123">
        <f t="shared" si="18"/>
        <v>2</v>
      </c>
      <c r="R77" s="121">
        <f>C77+N77</f>
        <v>444</v>
      </c>
      <c r="S77" s="122">
        <f>D77+O77</f>
        <v>0</v>
      </c>
      <c r="T77" s="122"/>
      <c r="U77" s="122"/>
      <c r="V77" s="123">
        <f t="shared" si="19"/>
        <v>444</v>
      </c>
      <c r="W77" s="107">
        <f t="shared" si="15"/>
        <v>2</v>
      </c>
      <c r="X77" s="265" t="s">
        <v>908</v>
      </c>
    </row>
    <row r="78" spans="1:24" ht="24" customHeight="1">
      <c r="A78" s="105">
        <v>2013699</v>
      </c>
      <c r="B78" s="106" t="s">
        <v>175</v>
      </c>
      <c r="C78" s="121">
        <v>158</v>
      </c>
      <c r="D78" s="122">
        <v>0</v>
      </c>
      <c r="E78" s="123">
        <f t="shared" si="16"/>
        <v>158</v>
      </c>
      <c r="F78" s="121">
        <v>3</v>
      </c>
      <c r="G78" s="134" t="s">
        <v>616</v>
      </c>
      <c r="H78" s="121"/>
      <c r="I78" s="134"/>
      <c r="J78" s="121"/>
      <c r="K78" s="134"/>
      <c r="L78" s="121">
        <v>2</v>
      </c>
      <c r="M78" s="134" t="s">
        <v>617</v>
      </c>
      <c r="N78" s="123">
        <f t="shared" si="17"/>
        <v>5</v>
      </c>
      <c r="O78" s="121"/>
      <c r="P78" s="134"/>
      <c r="Q78" s="123">
        <f t="shared" si="18"/>
        <v>5</v>
      </c>
      <c r="R78" s="121">
        <f>C78+N78</f>
        <v>163</v>
      </c>
      <c r="S78" s="122">
        <f>D78+O78</f>
        <v>0</v>
      </c>
      <c r="T78" s="122"/>
      <c r="U78" s="122"/>
      <c r="V78" s="123">
        <f t="shared" si="19"/>
        <v>163</v>
      </c>
      <c r="W78" s="107">
        <f t="shared" si="15"/>
        <v>5</v>
      </c>
      <c r="X78" s="265" t="s">
        <v>909</v>
      </c>
    </row>
    <row r="79" spans="1:24" ht="24" customHeight="1">
      <c r="A79" s="100" t="s">
        <v>618</v>
      </c>
      <c r="B79" s="101" t="s">
        <v>176</v>
      </c>
      <c r="C79" s="102">
        <f>SUM(C80:C83)</f>
        <v>1118</v>
      </c>
      <c r="D79" s="102">
        <f>SUM(D80:D83)</f>
        <v>29</v>
      </c>
      <c r="E79" s="103">
        <f t="shared" si="16"/>
        <v>1147</v>
      </c>
      <c r="F79" s="102">
        <f>SUM(F80:F83)</f>
        <v>128</v>
      </c>
      <c r="G79" s="133"/>
      <c r="H79" s="102">
        <f>SUM(H80:H83)</f>
        <v>0</v>
      </c>
      <c r="I79" s="133"/>
      <c r="J79" s="102">
        <f>SUM(J80:J83)</f>
        <v>2</v>
      </c>
      <c r="K79" s="133"/>
      <c r="L79" s="102">
        <f>SUM(L80:L83)</f>
        <v>97</v>
      </c>
      <c r="M79" s="133"/>
      <c r="N79" s="103">
        <f t="shared" si="17"/>
        <v>227</v>
      </c>
      <c r="O79" s="102">
        <f>SUM(O80:O83)</f>
        <v>0</v>
      </c>
      <c r="P79" s="133"/>
      <c r="Q79" s="103">
        <f t="shared" si="18"/>
        <v>227</v>
      </c>
      <c r="R79" s="102">
        <f>SUM(R80:R83)</f>
        <v>1345</v>
      </c>
      <c r="S79" s="102">
        <f>SUM(S80:S83)</f>
        <v>29</v>
      </c>
      <c r="T79" s="102">
        <f>SUM(T80:T83)</f>
        <v>20</v>
      </c>
      <c r="U79" s="102">
        <f>SUM(U80:U83)</f>
        <v>9</v>
      </c>
      <c r="V79" s="103">
        <f t="shared" si="19"/>
        <v>1374</v>
      </c>
      <c r="W79" s="104">
        <f t="shared" si="15"/>
        <v>227</v>
      </c>
      <c r="X79" s="264"/>
    </row>
    <row r="80" spans="1:24" ht="24" customHeight="1">
      <c r="A80" s="105">
        <v>2013801</v>
      </c>
      <c r="B80" s="106" t="s">
        <v>122</v>
      </c>
      <c r="C80" s="121">
        <v>823</v>
      </c>
      <c r="D80" s="122">
        <v>0</v>
      </c>
      <c r="E80" s="123">
        <f t="shared" si="16"/>
        <v>823</v>
      </c>
      <c r="F80" s="121">
        <v>128</v>
      </c>
      <c r="G80" s="134" t="s">
        <v>578</v>
      </c>
      <c r="H80" s="121"/>
      <c r="I80" s="134"/>
      <c r="J80" s="121"/>
      <c r="K80" s="134"/>
      <c r="L80" s="121"/>
      <c r="M80" s="134"/>
      <c r="N80" s="123">
        <f t="shared" si="17"/>
        <v>128</v>
      </c>
      <c r="O80" s="121"/>
      <c r="P80" s="134"/>
      <c r="Q80" s="123">
        <f t="shared" si="18"/>
        <v>128</v>
      </c>
      <c r="R80" s="121">
        <f t="shared" ref="R80:S83" si="21">C80+N80</f>
        <v>951</v>
      </c>
      <c r="S80" s="122">
        <f t="shared" si="21"/>
        <v>0</v>
      </c>
      <c r="T80" s="122"/>
      <c r="U80" s="122"/>
      <c r="V80" s="123">
        <f t="shared" si="19"/>
        <v>951</v>
      </c>
      <c r="W80" s="107">
        <f t="shared" si="15"/>
        <v>128</v>
      </c>
      <c r="X80" s="265" t="s">
        <v>910</v>
      </c>
    </row>
    <row r="81" spans="1:24" ht="24" customHeight="1">
      <c r="A81" s="105">
        <v>2013805</v>
      </c>
      <c r="B81" s="106" t="s">
        <v>619</v>
      </c>
      <c r="C81" s="121">
        <v>23</v>
      </c>
      <c r="D81" s="122">
        <v>0</v>
      </c>
      <c r="E81" s="123">
        <f t="shared" si="16"/>
        <v>23</v>
      </c>
      <c r="F81" s="121"/>
      <c r="G81" s="134"/>
      <c r="H81" s="121"/>
      <c r="I81" s="134"/>
      <c r="J81" s="121">
        <v>-42</v>
      </c>
      <c r="K81" s="134" t="s">
        <v>620</v>
      </c>
      <c r="L81" s="121"/>
      <c r="M81" s="134"/>
      <c r="N81" s="123">
        <f t="shared" si="17"/>
        <v>-42</v>
      </c>
      <c r="O81" s="121"/>
      <c r="P81" s="134"/>
      <c r="Q81" s="123">
        <f t="shared" si="18"/>
        <v>-42</v>
      </c>
      <c r="R81" s="121">
        <f t="shared" si="21"/>
        <v>-19</v>
      </c>
      <c r="S81" s="122">
        <f t="shared" si="21"/>
        <v>0</v>
      </c>
      <c r="T81" s="122"/>
      <c r="U81" s="122"/>
      <c r="V81" s="123">
        <f t="shared" si="19"/>
        <v>-19</v>
      </c>
      <c r="W81" s="107">
        <f t="shared" si="15"/>
        <v>-42</v>
      </c>
      <c r="X81" s="265" t="s">
        <v>911</v>
      </c>
    </row>
    <row r="82" spans="1:24" ht="24" customHeight="1">
      <c r="A82" s="105">
        <v>2013808</v>
      </c>
      <c r="B82" s="106" t="s">
        <v>145</v>
      </c>
      <c r="C82" s="121">
        <v>10</v>
      </c>
      <c r="D82" s="122">
        <v>0</v>
      </c>
      <c r="E82" s="123">
        <f t="shared" si="16"/>
        <v>10</v>
      </c>
      <c r="F82" s="121"/>
      <c r="G82" s="134"/>
      <c r="H82" s="121"/>
      <c r="I82" s="134"/>
      <c r="J82" s="121"/>
      <c r="K82" s="134"/>
      <c r="L82" s="121"/>
      <c r="M82" s="134"/>
      <c r="N82" s="123">
        <f t="shared" si="17"/>
        <v>0</v>
      </c>
      <c r="O82" s="121"/>
      <c r="P82" s="134"/>
      <c r="Q82" s="123">
        <f t="shared" si="18"/>
        <v>0</v>
      </c>
      <c r="R82" s="121">
        <f t="shared" si="21"/>
        <v>10</v>
      </c>
      <c r="S82" s="122">
        <f t="shared" si="21"/>
        <v>0</v>
      </c>
      <c r="T82" s="122"/>
      <c r="U82" s="122"/>
      <c r="V82" s="123">
        <f t="shared" si="19"/>
        <v>10</v>
      </c>
      <c r="W82" s="107">
        <f t="shared" si="15"/>
        <v>0</v>
      </c>
      <c r="X82" s="265"/>
    </row>
    <row r="83" spans="1:24" ht="47.4" customHeight="1">
      <c r="A83" s="105">
        <v>2013899</v>
      </c>
      <c r="B83" s="106" t="s">
        <v>177</v>
      </c>
      <c r="C83" s="121">
        <v>262</v>
      </c>
      <c r="D83" s="122">
        <v>29</v>
      </c>
      <c r="E83" s="123">
        <f t="shared" si="16"/>
        <v>291</v>
      </c>
      <c r="F83" s="121"/>
      <c r="G83" s="134"/>
      <c r="H83" s="121"/>
      <c r="I83" s="134"/>
      <c r="J83" s="121">
        <v>44</v>
      </c>
      <c r="K83" s="134" t="s">
        <v>621</v>
      </c>
      <c r="L83" s="121">
        <v>97</v>
      </c>
      <c r="M83" s="251" t="s">
        <v>622</v>
      </c>
      <c r="N83" s="123">
        <f t="shared" si="17"/>
        <v>141</v>
      </c>
      <c r="O83" s="121"/>
      <c r="P83" s="134"/>
      <c r="Q83" s="123">
        <f t="shared" si="18"/>
        <v>141</v>
      </c>
      <c r="R83" s="121">
        <f t="shared" si="21"/>
        <v>403</v>
      </c>
      <c r="S83" s="122">
        <f t="shared" si="21"/>
        <v>29</v>
      </c>
      <c r="T83" s="122">
        <v>20</v>
      </c>
      <c r="U83" s="122">
        <v>9</v>
      </c>
      <c r="V83" s="123">
        <f t="shared" si="19"/>
        <v>432</v>
      </c>
      <c r="W83" s="107">
        <f t="shared" si="15"/>
        <v>141</v>
      </c>
      <c r="X83" s="265" t="s">
        <v>912</v>
      </c>
    </row>
    <row r="84" spans="1:24" ht="24" customHeight="1">
      <c r="A84" s="100" t="s">
        <v>623</v>
      </c>
      <c r="B84" s="101" t="s">
        <v>178</v>
      </c>
      <c r="C84" s="102">
        <f>C85</f>
        <v>1200</v>
      </c>
      <c r="D84" s="102">
        <f>D85</f>
        <v>8</v>
      </c>
      <c r="E84" s="103">
        <f t="shared" si="16"/>
        <v>1208</v>
      </c>
      <c r="F84" s="102">
        <f>F85</f>
        <v>13</v>
      </c>
      <c r="G84" s="133"/>
      <c r="H84" s="102">
        <f>H85</f>
        <v>0</v>
      </c>
      <c r="I84" s="133"/>
      <c r="J84" s="102">
        <f>J85</f>
        <v>-327</v>
      </c>
      <c r="K84" s="133"/>
      <c r="L84" s="102">
        <f>L85</f>
        <v>0</v>
      </c>
      <c r="M84" s="133"/>
      <c r="N84" s="103">
        <f t="shared" si="17"/>
        <v>-314</v>
      </c>
      <c r="O84" s="102">
        <f>O85</f>
        <v>0</v>
      </c>
      <c r="P84" s="133"/>
      <c r="Q84" s="103">
        <f t="shared" si="18"/>
        <v>-314</v>
      </c>
      <c r="R84" s="102">
        <f>R85</f>
        <v>886</v>
      </c>
      <c r="S84" s="102">
        <f>S85</f>
        <v>8</v>
      </c>
      <c r="T84" s="102">
        <f>T85</f>
        <v>0</v>
      </c>
      <c r="U84" s="102">
        <f>U85</f>
        <v>8</v>
      </c>
      <c r="V84" s="103">
        <f t="shared" si="19"/>
        <v>894</v>
      </c>
      <c r="W84" s="104">
        <f t="shared" si="15"/>
        <v>-314</v>
      </c>
      <c r="X84" s="264"/>
    </row>
    <row r="85" spans="1:24" ht="28.2" customHeight="1">
      <c r="A85" s="105">
        <v>2019999</v>
      </c>
      <c r="B85" s="106" t="s">
        <v>178</v>
      </c>
      <c r="C85" s="122">
        <v>1200</v>
      </c>
      <c r="D85" s="122">
        <v>8</v>
      </c>
      <c r="E85" s="123">
        <f t="shared" si="16"/>
        <v>1208</v>
      </c>
      <c r="F85" s="122">
        <v>13</v>
      </c>
      <c r="G85" s="134" t="s">
        <v>624</v>
      </c>
      <c r="H85" s="122"/>
      <c r="I85" s="134"/>
      <c r="J85" s="122">
        <v>-327</v>
      </c>
      <c r="K85" s="134" t="s">
        <v>996</v>
      </c>
      <c r="L85" s="122"/>
      <c r="M85" s="134"/>
      <c r="N85" s="123">
        <f t="shared" si="17"/>
        <v>-314</v>
      </c>
      <c r="O85" s="122"/>
      <c r="P85" s="134"/>
      <c r="Q85" s="123">
        <f t="shared" si="18"/>
        <v>-314</v>
      </c>
      <c r="R85" s="121">
        <f>C85+N85</f>
        <v>886</v>
      </c>
      <c r="S85" s="122">
        <f>D85+O85</f>
        <v>8</v>
      </c>
      <c r="T85" s="122"/>
      <c r="U85" s="122">
        <v>8</v>
      </c>
      <c r="V85" s="123">
        <f t="shared" si="19"/>
        <v>894</v>
      </c>
      <c r="W85" s="107">
        <f t="shared" si="15"/>
        <v>-314</v>
      </c>
      <c r="X85" s="265" t="s">
        <v>1008</v>
      </c>
    </row>
    <row r="86" spans="1:24" ht="24" customHeight="1">
      <c r="A86" s="95" t="s">
        <v>625</v>
      </c>
      <c r="B86" s="96" t="s">
        <v>98</v>
      </c>
      <c r="C86" s="97">
        <f>C87</f>
        <v>300</v>
      </c>
      <c r="D86" s="97">
        <f>D87</f>
        <v>3</v>
      </c>
      <c r="E86" s="98">
        <f t="shared" si="16"/>
        <v>303</v>
      </c>
      <c r="F86" s="97">
        <f>F87</f>
        <v>-9</v>
      </c>
      <c r="G86" s="132"/>
      <c r="H86" s="97">
        <f>H87</f>
        <v>-3</v>
      </c>
      <c r="I86" s="132"/>
      <c r="J86" s="97">
        <f>J87</f>
        <v>0</v>
      </c>
      <c r="K86" s="132"/>
      <c r="L86" s="97">
        <f>L87</f>
        <v>52</v>
      </c>
      <c r="M86" s="132"/>
      <c r="N86" s="98">
        <f t="shared" si="17"/>
        <v>40</v>
      </c>
      <c r="O86" s="97">
        <f>O87</f>
        <v>0</v>
      </c>
      <c r="P86" s="132"/>
      <c r="Q86" s="98">
        <f t="shared" si="18"/>
        <v>40</v>
      </c>
      <c r="R86" s="97">
        <f t="shared" ref="R86:U87" si="22">R87</f>
        <v>340</v>
      </c>
      <c r="S86" s="97">
        <f t="shared" si="22"/>
        <v>3</v>
      </c>
      <c r="T86" s="97">
        <f t="shared" si="22"/>
        <v>0</v>
      </c>
      <c r="U86" s="97">
        <f t="shared" si="22"/>
        <v>3</v>
      </c>
      <c r="V86" s="98">
        <f t="shared" si="19"/>
        <v>343</v>
      </c>
      <c r="W86" s="99">
        <f t="shared" si="15"/>
        <v>40</v>
      </c>
      <c r="X86" s="263"/>
    </row>
    <row r="87" spans="1:24" ht="24" customHeight="1">
      <c r="A87" s="100" t="s">
        <v>626</v>
      </c>
      <c r="B87" s="101" t="s">
        <v>179</v>
      </c>
      <c r="C87" s="102">
        <f>C88</f>
        <v>300</v>
      </c>
      <c r="D87" s="102">
        <f>D88</f>
        <v>3</v>
      </c>
      <c r="E87" s="103">
        <f t="shared" si="16"/>
        <v>303</v>
      </c>
      <c r="F87" s="102">
        <f>F88</f>
        <v>-9</v>
      </c>
      <c r="G87" s="133"/>
      <c r="H87" s="102">
        <f>H88</f>
        <v>-3</v>
      </c>
      <c r="I87" s="133"/>
      <c r="J87" s="102">
        <f>J88</f>
        <v>0</v>
      </c>
      <c r="K87" s="133"/>
      <c r="L87" s="102">
        <f>L88</f>
        <v>52</v>
      </c>
      <c r="M87" s="133"/>
      <c r="N87" s="103">
        <f t="shared" si="17"/>
        <v>40</v>
      </c>
      <c r="O87" s="102">
        <f>O88</f>
        <v>0</v>
      </c>
      <c r="P87" s="133"/>
      <c r="Q87" s="103">
        <f t="shared" si="18"/>
        <v>40</v>
      </c>
      <c r="R87" s="102">
        <f t="shared" si="22"/>
        <v>340</v>
      </c>
      <c r="S87" s="102">
        <f t="shared" si="22"/>
        <v>3</v>
      </c>
      <c r="T87" s="102">
        <f t="shared" si="22"/>
        <v>0</v>
      </c>
      <c r="U87" s="102">
        <f t="shared" si="22"/>
        <v>3</v>
      </c>
      <c r="V87" s="103">
        <f t="shared" si="19"/>
        <v>343</v>
      </c>
      <c r="W87" s="104">
        <f t="shared" si="15"/>
        <v>40</v>
      </c>
      <c r="X87" s="264"/>
    </row>
    <row r="88" spans="1:24" ht="33" customHeight="1">
      <c r="A88" s="105">
        <v>2039901</v>
      </c>
      <c r="B88" s="106" t="s">
        <v>179</v>
      </c>
      <c r="C88" s="122">
        <v>300</v>
      </c>
      <c r="D88" s="122">
        <v>3</v>
      </c>
      <c r="E88" s="123">
        <f t="shared" si="16"/>
        <v>303</v>
      </c>
      <c r="F88" s="122">
        <v>-9</v>
      </c>
      <c r="G88" s="134" t="s">
        <v>578</v>
      </c>
      <c r="H88" s="122">
        <v>-3</v>
      </c>
      <c r="I88" s="134" t="s">
        <v>627</v>
      </c>
      <c r="J88" s="122"/>
      <c r="K88" s="134"/>
      <c r="L88" s="122">
        <v>52</v>
      </c>
      <c r="M88" s="134" t="s">
        <v>628</v>
      </c>
      <c r="N88" s="123">
        <f t="shared" si="17"/>
        <v>40</v>
      </c>
      <c r="O88" s="122"/>
      <c r="P88" s="134"/>
      <c r="Q88" s="123">
        <f t="shared" si="18"/>
        <v>40</v>
      </c>
      <c r="R88" s="121">
        <f>C88+N88</f>
        <v>340</v>
      </c>
      <c r="S88" s="122">
        <f>D88+O88</f>
        <v>3</v>
      </c>
      <c r="T88" s="122"/>
      <c r="U88" s="122">
        <v>3</v>
      </c>
      <c r="V88" s="123">
        <f t="shared" si="19"/>
        <v>343</v>
      </c>
      <c r="W88" s="107">
        <f t="shared" si="15"/>
        <v>40</v>
      </c>
      <c r="X88" s="265" t="s">
        <v>913</v>
      </c>
    </row>
    <row r="89" spans="1:24" ht="24" customHeight="1">
      <c r="A89" s="95" t="s">
        <v>629</v>
      </c>
      <c r="B89" s="96" t="s">
        <v>99</v>
      </c>
      <c r="C89" s="97">
        <f>SUM(C90,C92,C95,C97,C99,C107)</f>
        <v>7724</v>
      </c>
      <c r="D89" s="97">
        <f>SUM(D90,D92,D95,D97,D99,D107)</f>
        <v>317</v>
      </c>
      <c r="E89" s="98">
        <f t="shared" si="16"/>
        <v>8041</v>
      </c>
      <c r="F89" s="97">
        <f>SUM(F90,F92,F95,F97,F99,F107)</f>
        <v>356</v>
      </c>
      <c r="G89" s="132"/>
      <c r="H89" s="97">
        <f>SUM(H90,H92,H95,H97,H99,H107)</f>
        <v>0</v>
      </c>
      <c r="I89" s="132"/>
      <c r="J89" s="97">
        <f>SUM(J90,J92,J95,J97,J99,J107)</f>
        <v>-268</v>
      </c>
      <c r="K89" s="132"/>
      <c r="L89" s="97">
        <f>SUM(L90,L92,L95,L97,L99,L107)</f>
        <v>1865</v>
      </c>
      <c r="M89" s="132"/>
      <c r="N89" s="98">
        <f t="shared" si="17"/>
        <v>1953</v>
      </c>
      <c r="O89" s="97">
        <f>SUM(O90,O92,O95,O97,O99,O107)</f>
        <v>0</v>
      </c>
      <c r="P89" s="132"/>
      <c r="Q89" s="98">
        <f t="shared" si="18"/>
        <v>1953</v>
      </c>
      <c r="R89" s="97">
        <f>SUM(R90,R92,R95,R97,R99,R107)</f>
        <v>9677</v>
      </c>
      <c r="S89" s="97">
        <f>SUM(S90,S92,S95,S97,S99,S107)</f>
        <v>317</v>
      </c>
      <c r="T89" s="97">
        <f>SUM(T90,T92,T95,T97,T99,T107)</f>
        <v>197</v>
      </c>
      <c r="U89" s="97">
        <f>SUM(U90,U92,U95,U97,U99,U107)</f>
        <v>120</v>
      </c>
      <c r="V89" s="98">
        <f t="shared" si="19"/>
        <v>9994</v>
      </c>
      <c r="W89" s="99">
        <f t="shared" si="15"/>
        <v>1953</v>
      </c>
      <c r="X89" s="263"/>
    </row>
    <row r="90" spans="1:24" ht="24" customHeight="1">
      <c r="A90" s="100" t="s">
        <v>630</v>
      </c>
      <c r="B90" s="101" t="s">
        <v>180</v>
      </c>
      <c r="C90" s="102">
        <f>C91</f>
        <v>25</v>
      </c>
      <c r="D90" s="102">
        <f>D91</f>
        <v>5</v>
      </c>
      <c r="E90" s="103">
        <f t="shared" si="16"/>
        <v>30</v>
      </c>
      <c r="F90" s="102">
        <f>F91</f>
        <v>0</v>
      </c>
      <c r="G90" s="133"/>
      <c r="H90" s="102">
        <f>H91</f>
        <v>0</v>
      </c>
      <c r="I90" s="133"/>
      <c r="J90" s="102">
        <f>J91</f>
        <v>0</v>
      </c>
      <c r="K90" s="133"/>
      <c r="L90" s="102">
        <f>L91</f>
        <v>17</v>
      </c>
      <c r="M90" s="133"/>
      <c r="N90" s="103">
        <f t="shared" si="17"/>
        <v>17</v>
      </c>
      <c r="O90" s="102">
        <f>O91</f>
        <v>0</v>
      </c>
      <c r="P90" s="133"/>
      <c r="Q90" s="103">
        <f t="shared" si="18"/>
        <v>17</v>
      </c>
      <c r="R90" s="102">
        <f>R91</f>
        <v>42</v>
      </c>
      <c r="S90" s="102">
        <f>S91</f>
        <v>5</v>
      </c>
      <c r="T90" s="102">
        <f>T91</f>
        <v>5</v>
      </c>
      <c r="U90" s="102">
        <f>U91</f>
        <v>0</v>
      </c>
      <c r="V90" s="103">
        <f t="shared" si="19"/>
        <v>47</v>
      </c>
      <c r="W90" s="104">
        <f t="shared" si="15"/>
        <v>17</v>
      </c>
      <c r="X90" s="264"/>
    </row>
    <row r="91" spans="1:24" ht="24" customHeight="1">
      <c r="A91" s="105">
        <v>2040101</v>
      </c>
      <c r="B91" s="106" t="s">
        <v>180</v>
      </c>
      <c r="C91" s="122">
        <v>25</v>
      </c>
      <c r="D91" s="122">
        <v>5</v>
      </c>
      <c r="E91" s="123">
        <f t="shared" si="16"/>
        <v>30</v>
      </c>
      <c r="F91" s="122"/>
      <c r="G91" s="134"/>
      <c r="H91" s="122"/>
      <c r="I91" s="134"/>
      <c r="J91" s="122"/>
      <c r="K91" s="134"/>
      <c r="L91" s="122">
        <v>17</v>
      </c>
      <c r="M91" s="134" t="s">
        <v>631</v>
      </c>
      <c r="N91" s="123">
        <f t="shared" si="17"/>
        <v>17</v>
      </c>
      <c r="O91" s="122"/>
      <c r="P91" s="134"/>
      <c r="Q91" s="123">
        <f t="shared" si="18"/>
        <v>17</v>
      </c>
      <c r="R91" s="121">
        <f>C91+N91</f>
        <v>42</v>
      </c>
      <c r="S91" s="122">
        <f>D91+O91</f>
        <v>5</v>
      </c>
      <c r="T91" s="122">
        <v>5</v>
      </c>
      <c r="U91" s="122"/>
      <c r="V91" s="123">
        <f t="shared" si="19"/>
        <v>47</v>
      </c>
      <c r="W91" s="107">
        <f t="shared" si="15"/>
        <v>17</v>
      </c>
      <c r="X91" s="265" t="s">
        <v>914</v>
      </c>
    </row>
    <row r="92" spans="1:24" ht="24" customHeight="1">
      <c r="A92" s="100" t="s">
        <v>632</v>
      </c>
      <c r="B92" s="101" t="s">
        <v>181</v>
      </c>
      <c r="C92" s="102">
        <f>C93+C94</f>
        <v>6133</v>
      </c>
      <c r="D92" s="102">
        <f>D93+D94</f>
        <v>143</v>
      </c>
      <c r="E92" s="103">
        <f t="shared" si="16"/>
        <v>6276</v>
      </c>
      <c r="F92" s="102">
        <f>F93+F94</f>
        <v>186</v>
      </c>
      <c r="G92" s="133"/>
      <c r="H92" s="102">
        <f>H93+H94</f>
        <v>0</v>
      </c>
      <c r="I92" s="133"/>
      <c r="J92" s="102">
        <f>J93+J94</f>
        <v>0</v>
      </c>
      <c r="K92" s="133"/>
      <c r="L92" s="102">
        <f>L93+L94</f>
        <v>1833</v>
      </c>
      <c r="M92" s="133"/>
      <c r="N92" s="103">
        <f t="shared" si="17"/>
        <v>2019</v>
      </c>
      <c r="O92" s="102">
        <f>O93+O94</f>
        <v>0</v>
      </c>
      <c r="P92" s="133"/>
      <c r="Q92" s="103">
        <f t="shared" si="18"/>
        <v>2019</v>
      </c>
      <c r="R92" s="102">
        <f>R93+R94</f>
        <v>8152</v>
      </c>
      <c r="S92" s="102">
        <f>S93+S94</f>
        <v>143</v>
      </c>
      <c r="T92" s="102">
        <f>T93+T94</f>
        <v>53</v>
      </c>
      <c r="U92" s="102">
        <f>U93+U94</f>
        <v>90</v>
      </c>
      <c r="V92" s="103">
        <f t="shared" si="19"/>
        <v>8295</v>
      </c>
      <c r="W92" s="104">
        <f t="shared" si="15"/>
        <v>2019</v>
      </c>
      <c r="X92" s="264"/>
    </row>
    <row r="93" spans="1:24" ht="30" customHeight="1">
      <c r="A93" s="105">
        <v>2040201</v>
      </c>
      <c r="B93" s="106" t="s">
        <v>122</v>
      </c>
      <c r="C93" s="122">
        <v>4635</v>
      </c>
      <c r="D93" s="122">
        <v>0</v>
      </c>
      <c r="E93" s="123">
        <f t="shared" si="16"/>
        <v>4635</v>
      </c>
      <c r="F93" s="122">
        <v>186</v>
      </c>
      <c r="G93" s="134" t="s">
        <v>578</v>
      </c>
      <c r="H93" s="122"/>
      <c r="I93" s="134"/>
      <c r="J93" s="122"/>
      <c r="K93" s="134"/>
      <c r="L93" s="122">
        <v>35</v>
      </c>
      <c r="M93" s="134" t="s">
        <v>633</v>
      </c>
      <c r="N93" s="123">
        <f t="shared" si="17"/>
        <v>221</v>
      </c>
      <c r="O93" s="122"/>
      <c r="P93" s="134"/>
      <c r="Q93" s="123">
        <f t="shared" si="18"/>
        <v>221</v>
      </c>
      <c r="R93" s="121">
        <f>C93+N93</f>
        <v>4856</v>
      </c>
      <c r="S93" s="122">
        <f>D93+O93</f>
        <v>0</v>
      </c>
      <c r="T93" s="122"/>
      <c r="U93" s="122"/>
      <c r="V93" s="123">
        <f t="shared" si="19"/>
        <v>4856</v>
      </c>
      <c r="W93" s="107">
        <f t="shared" si="15"/>
        <v>221</v>
      </c>
      <c r="X93" s="265" t="s">
        <v>915</v>
      </c>
    </row>
    <row r="94" spans="1:24" ht="90" customHeight="1">
      <c r="A94" s="105">
        <v>2040299</v>
      </c>
      <c r="B94" s="106" t="s">
        <v>182</v>
      </c>
      <c r="C94" s="122">
        <v>1498</v>
      </c>
      <c r="D94" s="122">
        <v>143</v>
      </c>
      <c r="E94" s="123">
        <f t="shared" si="16"/>
        <v>1641</v>
      </c>
      <c r="F94" s="122"/>
      <c r="G94" s="134"/>
      <c r="H94" s="122"/>
      <c r="I94" s="134"/>
      <c r="J94" s="122"/>
      <c r="K94" s="134"/>
      <c r="L94" s="122">
        <v>1798</v>
      </c>
      <c r="M94" s="134" t="s">
        <v>855</v>
      </c>
      <c r="N94" s="123">
        <f t="shared" si="17"/>
        <v>1798</v>
      </c>
      <c r="O94" s="122"/>
      <c r="P94" s="134"/>
      <c r="Q94" s="123">
        <f t="shared" si="18"/>
        <v>1798</v>
      </c>
      <c r="R94" s="121">
        <f>C94+N94</f>
        <v>3296</v>
      </c>
      <c r="S94" s="122">
        <f>D94+O94</f>
        <v>143</v>
      </c>
      <c r="T94" s="122">
        <v>53</v>
      </c>
      <c r="U94" s="122">
        <v>90</v>
      </c>
      <c r="V94" s="123">
        <f t="shared" si="19"/>
        <v>3439</v>
      </c>
      <c r="W94" s="107">
        <f t="shared" si="15"/>
        <v>1798</v>
      </c>
      <c r="X94" s="265" t="s">
        <v>916</v>
      </c>
    </row>
    <row r="95" spans="1:24" ht="24" customHeight="1">
      <c r="A95" s="100" t="s">
        <v>634</v>
      </c>
      <c r="B95" s="101" t="s">
        <v>183</v>
      </c>
      <c r="C95" s="102">
        <f>C96</f>
        <v>89</v>
      </c>
      <c r="D95" s="102">
        <f>D96</f>
        <v>0</v>
      </c>
      <c r="E95" s="103">
        <f t="shared" si="16"/>
        <v>89</v>
      </c>
      <c r="F95" s="102">
        <f>F96</f>
        <v>43</v>
      </c>
      <c r="G95" s="133"/>
      <c r="H95" s="102">
        <f>H96</f>
        <v>0</v>
      </c>
      <c r="I95" s="133"/>
      <c r="J95" s="102">
        <f>J96</f>
        <v>0</v>
      </c>
      <c r="K95" s="133"/>
      <c r="L95" s="102">
        <f>L96</f>
        <v>0</v>
      </c>
      <c r="M95" s="133"/>
      <c r="N95" s="103">
        <f t="shared" si="17"/>
        <v>43</v>
      </c>
      <c r="O95" s="102">
        <f>O96</f>
        <v>0</v>
      </c>
      <c r="P95" s="133"/>
      <c r="Q95" s="103">
        <f t="shared" si="18"/>
        <v>43</v>
      </c>
      <c r="R95" s="102">
        <f>R96</f>
        <v>132</v>
      </c>
      <c r="S95" s="102">
        <f>S96</f>
        <v>0</v>
      </c>
      <c r="T95" s="102">
        <f>T96</f>
        <v>0</v>
      </c>
      <c r="U95" s="102">
        <f>U96</f>
        <v>0</v>
      </c>
      <c r="V95" s="103">
        <f t="shared" si="19"/>
        <v>132</v>
      </c>
      <c r="W95" s="104">
        <f t="shared" si="15"/>
        <v>43</v>
      </c>
      <c r="X95" s="264"/>
    </row>
    <row r="96" spans="1:24" ht="24" customHeight="1">
      <c r="A96" s="105">
        <v>2040401</v>
      </c>
      <c r="B96" s="106" t="s">
        <v>122</v>
      </c>
      <c r="C96" s="122">
        <v>89</v>
      </c>
      <c r="D96" s="122">
        <v>0</v>
      </c>
      <c r="E96" s="123">
        <f t="shared" si="16"/>
        <v>89</v>
      </c>
      <c r="F96" s="122">
        <v>43</v>
      </c>
      <c r="G96" s="134" t="s">
        <v>635</v>
      </c>
      <c r="H96" s="122"/>
      <c r="I96" s="134"/>
      <c r="J96" s="122"/>
      <c r="K96" s="134"/>
      <c r="L96" s="122"/>
      <c r="M96" s="134"/>
      <c r="N96" s="123">
        <f t="shared" si="17"/>
        <v>43</v>
      </c>
      <c r="O96" s="122"/>
      <c r="P96" s="134"/>
      <c r="Q96" s="123">
        <f t="shared" si="18"/>
        <v>43</v>
      </c>
      <c r="R96" s="121">
        <f>C96+N96</f>
        <v>132</v>
      </c>
      <c r="S96" s="122">
        <f>D96+O96</f>
        <v>0</v>
      </c>
      <c r="T96" s="122"/>
      <c r="U96" s="122"/>
      <c r="V96" s="123">
        <f t="shared" si="19"/>
        <v>132</v>
      </c>
      <c r="W96" s="107">
        <f t="shared" si="15"/>
        <v>43</v>
      </c>
      <c r="X96" s="265" t="s">
        <v>917</v>
      </c>
    </row>
    <row r="97" spans="1:24" ht="24" customHeight="1">
      <c r="A97" s="100" t="s">
        <v>636</v>
      </c>
      <c r="B97" s="101" t="s">
        <v>184</v>
      </c>
      <c r="C97" s="102">
        <f>C98</f>
        <v>156</v>
      </c>
      <c r="D97" s="102">
        <f>D98</f>
        <v>0</v>
      </c>
      <c r="E97" s="103">
        <f t="shared" si="16"/>
        <v>156</v>
      </c>
      <c r="F97" s="102">
        <f>F98</f>
        <v>73</v>
      </c>
      <c r="G97" s="133"/>
      <c r="H97" s="102">
        <f>H98</f>
        <v>0</v>
      </c>
      <c r="I97" s="133"/>
      <c r="J97" s="102">
        <f>J98</f>
        <v>0</v>
      </c>
      <c r="K97" s="133"/>
      <c r="L97" s="102">
        <f>L98</f>
        <v>0</v>
      </c>
      <c r="M97" s="133"/>
      <c r="N97" s="103">
        <f t="shared" si="17"/>
        <v>73</v>
      </c>
      <c r="O97" s="102">
        <f>O98</f>
        <v>0</v>
      </c>
      <c r="P97" s="133"/>
      <c r="Q97" s="103">
        <f t="shared" si="18"/>
        <v>73</v>
      </c>
      <c r="R97" s="102">
        <f>R98</f>
        <v>229</v>
      </c>
      <c r="S97" s="102">
        <f>S98</f>
        <v>0</v>
      </c>
      <c r="T97" s="102">
        <f>T98</f>
        <v>0</v>
      </c>
      <c r="U97" s="102">
        <f>U98</f>
        <v>0</v>
      </c>
      <c r="V97" s="103">
        <f t="shared" si="19"/>
        <v>229</v>
      </c>
      <c r="W97" s="104">
        <f t="shared" si="15"/>
        <v>73</v>
      </c>
      <c r="X97" s="264"/>
    </row>
    <row r="98" spans="1:24" ht="24" customHeight="1">
      <c r="A98" s="105">
        <v>2040501</v>
      </c>
      <c r="B98" s="106" t="s">
        <v>122</v>
      </c>
      <c r="C98" s="122">
        <v>156</v>
      </c>
      <c r="D98" s="122">
        <v>0</v>
      </c>
      <c r="E98" s="123">
        <f t="shared" si="16"/>
        <v>156</v>
      </c>
      <c r="F98" s="122">
        <v>73</v>
      </c>
      <c r="G98" s="134" t="s">
        <v>637</v>
      </c>
      <c r="H98" s="122"/>
      <c r="I98" s="134"/>
      <c r="J98" s="122"/>
      <c r="K98" s="134"/>
      <c r="L98" s="122"/>
      <c r="M98" s="134"/>
      <c r="N98" s="123">
        <f t="shared" si="17"/>
        <v>73</v>
      </c>
      <c r="O98" s="122"/>
      <c r="P98" s="134"/>
      <c r="Q98" s="123">
        <f t="shared" si="18"/>
        <v>73</v>
      </c>
      <c r="R98" s="121">
        <f>C98+N98</f>
        <v>229</v>
      </c>
      <c r="S98" s="122">
        <f>D98+O98</f>
        <v>0</v>
      </c>
      <c r="T98" s="122"/>
      <c r="U98" s="122"/>
      <c r="V98" s="123">
        <f t="shared" si="19"/>
        <v>229</v>
      </c>
      <c r="W98" s="107">
        <f t="shared" si="15"/>
        <v>73</v>
      </c>
      <c r="X98" s="265" t="s">
        <v>918</v>
      </c>
    </row>
    <row r="99" spans="1:24" ht="24" customHeight="1">
      <c r="A99" s="100" t="s">
        <v>638</v>
      </c>
      <c r="B99" s="101" t="s">
        <v>185</v>
      </c>
      <c r="C99" s="102">
        <f>SUM(C100:C106)</f>
        <v>535</v>
      </c>
      <c r="D99" s="102">
        <f>SUM(D100:D106)</f>
        <v>82</v>
      </c>
      <c r="E99" s="103">
        <f t="shared" si="16"/>
        <v>617</v>
      </c>
      <c r="F99" s="102">
        <f>SUM(F100:F106)</f>
        <v>54</v>
      </c>
      <c r="G99" s="133"/>
      <c r="H99" s="102">
        <f>SUM(H100:H106)</f>
        <v>0</v>
      </c>
      <c r="I99" s="133"/>
      <c r="J99" s="102">
        <f>SUM(J100:J106)</f>
        <v>0</v>
      </c>
      <c r="K99" s="133"/>
      <c r="L99" s="102">
        <f>SUM(L100:L106)</f>
        <v>15</v>
      </c>
      <c r="M99" s="133"/>
      <c r="N99" s="103">
        <f t="shared" si="17"/>
        <v>69</v>
      </c>
      <c r="O99" s="102">
        <f>SUM(O100:O106)</f>
        <v>0</v>
      </c>
      <c r="P99" s="133"/>
      <c r="Q99" s="103">
        <f t="shared" si="18"/>
        <v>69</v>
      </c>
      <c r="R99" s="102">
        <f>SUM(R100:R106)</f>
        <v>604</v>
      </c>
      <c r="S99" s="102">
        <f>SUM(S100:S106)</f>
        <v>82</v>
      </c>
      <c r="T99" s="102">
        <f>SUM(T100:T106)</f>
        <v>76</v>
      </c>
      <c r="U99" s="102">
        <f>SUM(U100:U106)</f>
        <v>6</v>
      </c>
      <c r="V99" s="103">
        <f t="shared" si="19"/>
        <v>686</v>
      </c>
      <c r="W99" s="104">
        <f t="shared" si="15"/>
        <v>69</v>
      </c>
      <c r="X99" s="264"/>
    </row>
    <row r="100" spans="1:24" ht="24" customHeight="1">
      <c r="A100" s="105">
        <v>2040601</v>
      </c>
      <c r="B100" s="106" t="s">
        <v>122</v>
      </c>
      <c r="C100" s="122">
        <v>471</v>
      </c>
      <c r="D100" s="122">
        <v>0</v>
      </c>
      <c r="E100" s="123">
        <f t="shared" si="16"/>
        <v>471</v>
      </c>
      <c r="F100" s="122">
        <v>54</v>
      </c>
      <c r="G100" s="134" t="s">
        <v>578</v>
      </c>
      <c r="H100" s="122"/>
      <c r="I100" s="134"/>
      <c r="J100" s="122"/>
      <c r="K100" s="134"/>
      <c r="L100" s="122"/>
      <c r="M100" s="134"/>
      <c r="N100" s="123">
        <f t="shared" si="17"/>
        <v>54</v>
      </c>
      <c r="O100" s="122"/>
      <c r="P100" s="134"/>
      <c r="Q100" s="123">
        <f t="shared" si="18"/>
        <v>54</v>
      </c>
      <c r="R100" s="121">
        <f t="shared" ref="R100:S106" si="23">C100+N100</f>
        <v>525</v>
      </c>
      <c r="S100" s="122">
        <f t="shared" si="23"/>
        <v>0</v>
      </c>
      <c r="T100" s="122"/>
      <c r="U100" s="122"/>
      <c r="V100" s="123">
        <f t="shared" si="19"/>
        <v>525</v>
      </c>
      <c r="W100" s="107">
        <f t="shared" si="15"/>
        <v>54</v>
      </c>
      <c r="X100" s="265" t="s">
        <v>919</v>
      </c>
    </row>
    <row r="101" spans="1:24" ht="24" customHeight="1">
      <c r="A101" s="105">
        <v>2040604</v>
      </c>
      <c r="B101" s="106" t="s">
        <v>186</v>
      </c>
      <c r="C101" s="122">
        <v>29</v>
      </c>
      <c r="D101" s="122">
        <v>0</v>
      </c>
      <c r="E101" s="123">
        <f t="shared" si="16"/>
        <v>29</v>
      </c>
      <c r="F101" s="122"/>
      <c r="G101" s="134"/>
      <c r="H101" s="122"/>
      <c r="I101" s="134"/>
      <c r="J101" s="122"/>
      <c r="K101" s="134"/>
      <c r="L101" s="122"/>
      <c r="M101" s="134"/>
      <c r="N101" s="123">
        <f t="shared" si="17"/>
        <v>0</v>
      </c>
      <c r="O101" s="122"/>
      <c r="P101" s="134"/>
      <c r="Q101" s="123">
        <f t="shared" si="18"/>
        <v>0</v>
      </c>
      <c r="R101" s="121">
        <f t="shared" si="23"/>
        <v>29</v>
      </c>
      <c r="S101" s="122">
        <f t="shared" si="23"/>
        <v>0</v>
      </c>
      <c r="T101" s="122"/>
      <c r="U101" s="122"/>
      <c r="V101" s="123">
        <f t="shared" si="19"/>
        <v>29</v>
      </c>
      <c r="W101" s="107">
        <f t="shared" si="15"/>
        <v>0</v>
      </c>
      <c r="X101" s="265"/>
    </row>
    <row r="102" spans="1:24" ht="24" customHeight="1">
      <c r="A102" s="105">
        <v>2040605</v>
      </c>
      <c r="B102" s="106" t="s">
        <v>187</v>
      </c>
      <c r="C102" s="122">
        <v>6</v>
      </c>
      <c r="D102" s="122">
        <v>5</v>
      </c>
      <c r="E102" s="123">
        <f t="shared" si="16"/>
        <v>11</v>
      </c>
      <c r="F102" s="122"/>
      <c r="G102" s="134"/>
      <c r="H102" s="122"/>
      <c r="I102" s="134"/>
      <c r="J102" s="122"/>
      <c r="K102" s="134"/>
      <c r="L102" s="122"/>
      <c r="M102" s="134"/>
      <c r="N102" s="123">
        <f t="shared" si="17"/>
        <v>0</v>
      </c>
      <c r="O102" s="122"/>
      <c r="P102" s="134"/>
      <c r="Q102" s="123">
        <f t="shared" si="18"/>
        <v>0</v>
      </c>
      <c r="R102" s="121">
        <f t="shared" si="23"/>
        <v>6</v>
      </c>
      <c r="S102" s="122">
        <f t="shared" si="23"/>
        <v>5</v>
      </c>
      <c r="T102" s="122">
        <v>5</v>
      </c>
      <c r="U102" s="122"/>
      <c r="V102" s="123">
        <f t="shared" si="19"/>
        <v>11</v>
      </c>
      <c r="W102" s="107">
        <f t="shared" si="15"/>
        <v>0</v>
      </c>
      <c r="X102" s="265"/>
    </row>
    <row r="103" spans="1:24" ht="24" customHeight="1">
      <c r="A103" s="105">
        <v>2040606</v>
      </c>
      <c r="B103" s="106" t="s">
        <v>188</v>
      </c>
      <c r="C103" s="122">
        <v>3</v>
      </c>
      <c r="D103" s="122">
        <v>0</v>
      </c>
      <c r="E103" s="123">
        <f t="shared" si="16"/>
        <v>3</v>
      </c>
      <c r="F103" s="122"/>
      <c r="G103" s="134"/>
      <c r="H103" s="122"/>
      <c r="I103" s="134"/>
      <c r="J103" s="122"/>
      <c r="K103" s="134"/>
      <c r="L103" s="122"/>
      <c r="M103" s="134"/>
      <c r="N103" s="123">
        <f t="shared" si="17"/>
        <v>0</v>
      </c>
      <c r="O103" s="122"/>
      <c r="P103" s="134"/>
      <c r="Q103" s="123">
        <f t="shared" si="18"/>
        <v>0</v>
      </c>
      <c r="R103" s="121">
        <f t="shared" si="23"/>
        <v>3</v>
      </c>
      <c r="S103" s="122">
        <f t="shared" si="23"/>
        <v>0</v>
      </c>
      <c r="T103" s="122"/>
      <c r="U103" s="122"/>
      <c r="V103" s="123">
        <f t="shared" si="19"/>
        <v>3</v>
      </c>
      <c r="W103" s="107">
        <f t="shared" si="15"/>
        <v>0</v>
      </c>
      <c r="X103" s="265"/>
    </row>
    <row r="104" spans="1:24" ht="24" customHeight="1">
      <c r="A104" s="105">
        <v>2040607</v>
      </c>
      <c r="B104" s="106" t="s">
        <v>189</v>
      </c>
      <c r="C104" s="122">
        <v>6</v>
      </c>
      <c r="D104" s="122">
        <v>66</v>
      </c>
      <c r="E104" s="123">
        <f t="shared" si="16"/>
        <v>72</v>
      </c>
      <c r="F104" s="122"/>
      <c r="G104" s="134"/>
      <c r="H104" s="122"/>
      <c r="I104" s="134"/>
      <c r="J104" s="122"/>
      <c r="K104" s="134"/>
      <c r="L104" s="122"/>
      <c r="M104" s="134"/>
      <c r="N104" s="123">
        <f t="shared" si="17"/>
        <v>0</v>
      </c>
      <c r="O104" s="122"/>
      <c r="P104" s="134"/>
      <c r="Q104" s="123">
        <f t="shared" si="18"/>
        <v>0</v>
      </c>
      <c r="R104" s="121">
        <f t="shared" si="23"/>
        <v>6</v>
      </c>
      <c r="S104" s="122">
        <f t="shared" si="23"/>
        <v>66</v>
      </c>
      <c r="T104" s="122">
        <v>60</v>
      </c>
      <c r="U104" s="122">
        <v>6</v>
      </c>
      <c r="V104" s="123">
        <f t="shared" si="19"/>
        <v>72</v>
      </c>
      <c r="W104" s="107">
        <f t="shared" si="15"/>
        <v>0</v>
      </c>
      <c r="X104" s="265"/>
    </row>
    <row r="105" spans="1:24" ht="24" customHeight="1">
      <c r="A105" s="105">
        <v>2040610</v>
      </c>
      <c r="B105" s="106" t="s">
        <v>190</v>
      </c>
      <c r="C105" s="122">
        <v>6</v>
      </c>
      <c r="D105" s="122">
        <v>4</v>
      </c>
      <c r="E105" s="123">
        <f t="shared" si="16"/>
        <v>10</v>
      </c>
      <c r="F105" s="122"/>
      <c r="G105" s="134"/>
      <c r="H105" s="122"/>
      <c r="I105" s="134"/>
      <c r="J105" s="122"/>
      <c r="K105" s="134"/>
      <c r="L105" s="122"/>
      <c r="M105" s="134"/>
      <c r="N105" s="123">
        <f t="shared" si="17"/>
        <v>0</v>
      </c>
      <c r="O105" s="122"/>
      <c r="P105" s="134"/>
      <c r="Q105" s="123">
        <f t="shared" si="18"/>
        <v>0</v>
      </c>
      <c r="R105" s="121">
        <f t="shared" si="23"/>
        <v>6</v>
      </c>
      <c r="S105" s="122">
        <f t="shared" si="23"/>
        <v>4</v>
      </c>
      <c r="T105" s="122">
        <v>4</v>
      </c>
      <c r="U105" s="122"/>
      <c r="V105" s="123">
        <f t="shared" si="19"/>
        <v>10</v>
      </c>
      <c r="W105" s="107">
        <f t="shared" si="15"/>
        <v>0</v>
      </c>
      <c r="X105" s="265"/>
    </row>
    <row r="106" spans="1:24" ht="24" customHeight="1">
      <c r="A106" s="105">
        <v>2040699</v>
      </c>
      <c r="B106" s="106" t="s">
        <v>191</v>
      </c>
      <c r="C106" s="122">
        <v>14</v>
      </c>
      <c r="D106" s="122">
        <v>7</v>
      </c>
      <c r="E106" s="123">
        <f t="shared" si="16"/>
        <v>21</v>
      </c>
      <c r="F106" s="122"/>
      <c r="G106" s="134"/>
      <c r="H106" s="122"/>
      <c r="I106" s="134"/>
      <c r="J106" s="122"/>
      <c r="K106" s="134"/>
      <c r="L106" s="122">
        <v>15</v>
      </c>
      <c r="M106" s="134" t="s">
        <v>639</v>
      </c>
      <c r="N106" s="123">
        <f t="shared" si="17"/>
        <v>15</v>
      </c>
      <c r="O106" s="122"/>
      <c r="P106" s="134"/>
      <c r="Q106" s="123">
        <f t="shared" si="18"/>
        <v>15</v>
      </c>
      <c r="R106" s="121">
        <f t="shared" si="23"/>
        <v>29</v>
      </c>
      <c r="S106" s="122">
        <f t="shared" si="23"/>
        <v>7</v>
      </c>
      <c r="T106" s="122">
        <v>7</v>
      </c>
      <c r="U106" s="122"/>
      <c r="V106" s="123">
        <f t="shared" si="19"/>
        <v>36</v>
      </c>
      <c r="W106" s="107">
        <f t="shared" si="15"/>
        <v>15</v>
      </c>
      <c r="X106" s="265" t="s">
        <v>920</v>
      </c>
    </row>
    <row r="107" spans="1:24" ht="24" customHeight="1">
      <c r="A107" s="100" t="s">
        <v>640</v>
      </c>
      <c r="B107" s="101" t="s">
        <v>192</v>
      </c>
      <c r="C107" s="102">
        <f>C108</f>
        <v>786</v>
      </c>
      <c r="D107" s="102">
        <f>D108</f>
        <v>87</v>
      </c>
      <c r="E107" s="103">
        <f t="shared" si="16"/>
        <v>873</v>
      </c>
      <c r="F107" s="102">
        <f>F108</f>
        <v>0</v>
      </c>
      <c r="G107" s="133"/>
      <c r="H107" s="102">
        <f>H108</f>
        <v>0</v>
      </c>
      <c r="I107" s="133"/>
      <c r="J107" s="102">
        <f>J108</f>
        <v>-268</v>
      </c>
      <c r="K107" s="133"/>
      <c r="L107" s="102">
        <f>L108</f>
        <v>0</v>
      </c>
      <c r="M107" s="133"/>
      <c r="N107" s="103">
        <f t="shared" si="17"/>
        <v>-268</v>
      </c>
      <c r="O107" s="102">
        <f>O108</f>
        <v>0</v>
      </c>
      <c r="P107" s="133"/>
      <c r="Q107" s="103">
        <f t="shared" si="18"/>
        <v>-268</v>
      </c>
      <c r="R107" s="102">
        <f>R108</f>
        <v>518</v>
      </c>
      <c r="S107" s="102">
        <f>S108</f>
        <v>87</v>
      </c>
      <c r="T107" s="102">
        <f>T108</f>
        <v>63</v>
      </c>
      <c r="U107" s="102">
        <f>U108</f>
        <v>24</v>
      </c>
      <c r="V107" s="103">
        <f t="shared" si="19"/>
        <v>605</v>
      </c>
      <c r="W107" s="104">
        <f t="shared" si="15"/>
        <v>-268</v>
      </c>
      <c r="X107" s="264"/>
    </row>
    <row r="108" spans="1:24" ht="22.95" customHeight="1">
      <c r="A108" s="105">
        <v>2049901</v>
      </c>
      <c r="B108" s="106" t="s">
        <v>192</v>
      </c>
      <c r="C108" s="122">
        <v>786</v>
      </c>
      <c r="D108" s="122">
        <v>87</v>
      </c>
      <c r="E108" s="123">
        <f t="shared" si="16"/>
        <v>873</v>
      </c>
      <c r="F108" s="122"/>
      <c r="G108" s="134"/>
      <c r="H108" s="122"/>
      <c r="I108" s="134"/>
      <c r="J108" s="122">
        <v>-268</v>
      </c>
      <c r="K108" s="134" t="s">
        <v>997</v>
      </c>
      <c r="L108" s="122"/>
      <c r="M108" s="134"/>
      <c r="N108" s="123">
        <f t="shared" si="17"/>
        <v>-268</v>
      </c>
      <c r="O108" s="122"/>
      <c r="P108" s="134"/>
      <c r="Q108" s="123">
        <f t="shared" si="18"/>
        <v>-268</v>
      </c>
      <c r="R108" s="121">
        <f>C108+N108</f>
        <v>518</v>
      </c>
      <c r="S108" s="122">
        <f>D108+O108</f>
        <v>87</v>
      </c>
      <c r="T108" s="122">
        <v>63</v>
      </c>
      <c r="U108" s="122">
        <v>24</v>
      </c>
      <c r="V108" s="123">
        <f t="shared" si="19"/>
        <v>605</v>
      </c>
      <c r="W108" s="107">
        <f t="shared" si="15"/>
        <v>-268</v>
      </c>
      <c r="X108" s="265" t="s">
        <v>1009</v>
      </c>
    </row>
    <row r="109" spans="1:24" ht="24" customHeight="1">
      <c r="A109" s="95" t="s">
        <v>641</v>
      </c>
      <c r="B109" s="96" t="s">
        <v>100</v>
      </c>
      <c r="C109" s="97">
        <f>SUM(C113,C110,C119,C121,C124,C126)</f>
        <v>12162</v>
      </c>
      <c r="D109" s="97">
        <f>SUM(D113,D110,D119,D121,D124,D126)</f>
        <v>1441</v>
      </c>
      <c r="E109" s="98">
        <f t="shared" si="16"/>
        <v>13603</v>
      </c>
      <c r="F109" s="97">
        <f>SUM(F113,F110,F119,F121,F124,F126)</f>
        <v>261</v>
      </c>
      <c r="G109" s="132"/>
      <c r="H109" s="97">
        <f>SUM(H113,H110,H119,H121,H124,H126)</f>
        <v>-6</v>
      </c>
      <c r="I109" s="132"/>
      <c r="J109" s="97">
        <f>SUM(J113,J110,J119,J121,J124,J126)</f>
        <v>-43</v>
      </c>
      <c r="K109" s="132"/>
      <c r="L109" s="97">
        <f>SUM(L113,L110,L119,L121,L124,L126)</f>
        <v>21</v>
      </c>
      <c r="M109" s="132"/>
      <c r="N109" s="98">
        <f t="shared" si="17"/>
        <v>233</v>
      </c>
      <c r="O109" s="97">
        <f>SUM(O113,O110,O119,O121,O124,O126)</f>
        <v>160</v>
      </c>
      <c r="P109" s="132"/>
      <c r="Q109" s="98">
        <f t="shared" si="18"/>
        <v>393</v>
      </c>
      <c r="R109" s="97">
        <f>SUM(R113,R110,R119,R121,R124,R126)</f>
        <v>12395</v>
      </c>
      <c r="S109" s="97">
        <f>SUM(S113,S110,S119,S121,S124,S126)</f>
        <v>1601</v>
      </c>
      <c r="T109" s="97">
        <f>SUM(T113,T110,T119,T121,T124,T126)</f>
        <v>1094</v>
      </c>
      <c r="U109" s="97">
        <f>SUM(U113,U110,U119,U121,U124,U126)</f>
        <v>347</v>
      </c>
      <c r="V109" s="98">
        <f t="shared" si="19"/>
        <v>13996</v>
      </c>
      <c r="W109" s="99">
        <f t="shared" si="15"/>
        <v>393</v>
      </c>
      <c r="X109" s="263"/>
    </row>
    <row r="110" spans="1:24" ht="24" customHeight="1">
      <c r="A110" s="100" t="s">
        <v>642</v>
      </c>
      <c r="B110" s="101" t="s">
        <v>193</v>
      </c>
      <c r="C110" s="102">
        <f>SUM(C111:C112)</f>
        <v>805</v>
      </c>
      <c r="D110" s="102">
        <f>SUM(D111:D112)</f>
        <v>0</v>
      </c>
      <c r="E110" s="103">
        <f t="shared" si="16"/>
        <v>805</v>
      </c>
      <c r="F110" s="102">
        <f>SUM(F111:F112)</f>
        <v>20</v>
      </c>
      <c r="G110" s="133"/>
      <c r="H110" s="102">
        <f>SUM(H111:H112)</f>
        <v>-6</v>
      </c>
      <c r="I110" s="133"/>
      <c r="J110" s="102">
        <f>SUM(J111:J112)</f>
        <v>0</v>
      </c>
      <c r="K110" s="133"/>
      <c r="L110" s="102">
        <f>SUM(L111:L112)</f>
        <v>0</v>
      </c>
      <c r="M110" s="133"/>
      <c r="N110" s="103">
        <f t="shared" si="17"/>
        <v>14</v>
      </c>
      <c r="O110" s="102">
        <f>SUM(O111:O112)</f>
        <v>0</v>
      </c>
      <c r="P110" s="133"/>
      <c r="Q110" s="103">
        <f t="shared" si="18"/>
        <v>14</v>
      </c>
      <c r="R110" s="102">
        <f>SUM(R111:R112)</f>
        <v>819</v>
      </c>
      <c r="S110" s="102">
        <f>SUM(S111:S112)</f>
        <v>0</v>
      </c>
      <c r="T110" s="102">
        <f>SUM(T111:T112)</f>
        <v>0</v>
      </c>
      <c r="U110" s="102">
        <f>SUM(U111:U112)</f>
        <v>0</v>
      </c>
      <c r="V110" s="103">
        <f t="shared" si="19"/>
        <v>819</v>
      </c>
      <c r="W110" s="104">
        <f t="shared" si="15"/>
        <v>14</v>
      </c>
      <c r="X110" s="264"/>
    </row>
    <row r="111" spans="1:24" ht="24" customHeight="1">
      <c r="A111" s="105">
        <v>2050101</v>
      </c>
      <c r="B111" s="106" t="s">
        <v>122</v>
      </c>
      <c r="C111" s="122">
        <v>541</v>
      </c>
      <c r="D111" s="122">
        <v>0</v>
      </c>
      <c r="E111" s="123">
        <f t="shared" si="16"/>
        <v>541</v>
      </c>
      <c r="F111" s="122">
        <v>20</v>
      </c>
      <c r="G111" s="134" t="s">
        <v>578</v>
      </c>
      <c r="H111" s="122"/>
      <c r="I111" s="134"/>
      <c r="J111" s="122"/>
      <c r="K111" s="134"/>
      <c r="L111" s="122"/>
      <c r="M111" s="134"/>
      <c r="N111" s="123">
        <f t="shared" si="17"/>
        <v>20</v>
      </c>
      <c r="O111" s="122"/>
      <c r="P111" s="134"/>
      <c r="Q111" s="123">
        <f t="shared" si="18"/>
        <v>20</v>
      </c>
      <c r="R111" s="121">
        <f>C111+N111</f>
        <v>561</v>
      </c>
      <c r="S111" s="122">
        <f>D111+O111</f>
        <v>0</v>
      </c>
      <c r="T111" s="122"/>
      <c r="U111" s="122"/>
      <c r="V111" s="123">
        <f t="shared" si="19"/>
        <v>561</v>
      </c>
      <c r="W111" s="107">
        <f t="shared" si="15"/>
        <v>20</v>
      </c>
      <c r="X111" s="265" t="s">
        <v>921</v>
      </c>
    </row>
    <row r="112" spans="1:24" ht="38.25" customHeight="1">
      <c r="A112" s="105">
        <v>2050199</v>
      </c>
      <c r="B112" s="106" t="s">
        <v>194</v>
      </c>
      <c r="C112" s="122">
        <v>264</v>
      </c>
      <c r="D112" s="122">
        <v>0</v>
      </c>
      <c r="E112" s="123">
        <f t="shared" si="16"/>
        <v>264</v>
      </c>
      <c r="F112" s="122"/>
      <c r="G112" s="134"/>
      <c r="H112" s="122">
        <v>-6</v>
      </c>
      <c r="I112" s="134" t="s">
        <v>643</v>
      </c>
      <c r="J112" s="122"/>
      <c r="K112" s="134"/>
      <c r="L112" s="122"/>
      <c r="M112" s="134"/>
      <c r="N112" s="123">
        <f t="shared" si="17"/>
        <v>-6</v>
      </c>
      <c r="O112" s="122"/>
      <c r="P112" s="134"/>
      <c r="Q112" s="123">
        <f t="shared" si="18"/>
        <v>-6</v>
      </c>
      <c r="R112" s="121">
        <f>C112+N112</f>
        <v>258</v>
      </c>
      <c r="S112" s="122">
        <f>D112+O112</f>
        <v>0</v>
      </c>
      <c r="T112" s="122"/>
      <c r="U112" s="122"/>
      <c r="V112" s="123">
        <f t="shared" si="19"/>
        <v>258</v>
      </c>
      <c r="W112" s="107">
        <f t="shared" si="15"/>
        <v>-6</v>
      </c>
      <c r="X112" s="265" t="s">
        <v>922</v>
      </c>
    </row>
    <row r="113" spans="1:24" ht="24" customHeight="1">
      <c r="A113" s="100" t="s">
        <v>644</v>
      </c>
      <c r="B113" s="101" t="s">
        <v>195</v>
      </c>
      <c r="C113" s="102">
        <f>SUM(C114:C118)</f>
        <v>10682</v>
      </c>
      <c r="D113" s="102">
        <f>SUM(D114:D118)</f>
        <v>1223</v>
      </c>
      <c r="E113" s="103">
        <f t="shared" si="16"/>
        <v>11905</v>
      </c>
      <c r="F113" s="102">
        <f>SUM(F114:F118)</f>
        <v>224</v>
      </c>
      <c r="G113" s="133"/>
      <c r="H113" s="102">
        <f>SUM(H114:H118)</f>
        <v>0</v>
      </c>
      <c r="I113" s="133"/>
      <c r="J113" s="102">
        <f>SUM(J114:J118)</f>
        <v>0</v>
      </c>
      <c r="K113" s="133"/>
      <c r="L113" s="102">
        <f>SUM(L114:L118)</f>
        <v>0</v>
      </c>
      <c r="M113" s="133"/>
      <c r="N113" s="103">
        <f t="shared" si="17"/>
        <v>224</v>
      </c>
      <c r="O113" s="102">
        <f>SUM(O114:O118)</f>
        <v>137</v>
      </c>
      <c r="P113" s="133"/>
      <c r="Q113" s="103">
        <f t="shared" si="18"/>
        <v>361</v>
      </c>
      <c r="R113" s="102">
        <f>SUM(R114:R118)</f>
        <v>10906</v>
      </c>
      <c r="S113" s="102">
        <f>SUM(S114:S118)</f>
        <v>1360</v>
      </c>
      <c r="T113" s="102">
        <f>SUM(T114:T118)</f>
        <v>1094</v>
      </c>
      <c r="U113" s="102">
        <f>SUM(U114:U118)</f>
        <v>129</v>
      </c>
      <c r="V113" s="103">
        <f t="shared" si="19"/>
        <v>12266</v>
      </c>
      <c r="W113" s="104">
        <f t="shared" si="15"/>
        <v>361</v>
      </c>
      <c r="X113" s="264"/>
    </row>
    <row r="114" spans="1:24" ht="24" customHeight="1">
      <c r="A114" s="105">
        <v>2050201</v>
      </c>
      <c r="B114" s="106" t="s">
        <v>196</v>
      </c>
      <c r="C114" s="122">
        <v>500</v>
      </c>
      <c r="D114" s="122">
        <v>77</v>
      </c>
      <c r="E114" s="123">
        <f t="shared" si="16"/>
        <v>577</v>
      </c>
      <c r="F114" s="122"/>
      <c r="G114" s="134"/>
      <c r="H114" s="122"/>
      <c r="I114" s="134"/>
      <c r="J114" s="122"/>
      <c r="K114" s="134"/>
      <c r="L114" s="122"/>
      <c r="M114" s="134"/>
      <c r="N114" s="123">
        <f t="shared" si="17"/>
        <v>0</v>
      </c>
      <c r="O114" s="122"/>
      <c r="P114" s="134"/>
      <c r="Q114" s="123">
        <f t="shared" si="18"/>
        <v>0</v>
      </c>
      <c r="R114" s="121">
        <f t="shared" ref="R114:S118" si="24">C114+N114</f>
        <v>500</v>
      </c>
      <c r="S114" s="122">
        <f t="shared" si="24"/>
        <v>77</v>
      </c>
      <c r="T114" s="122">
        <v>72</v>
      </c>
      <c r="U114" s="122">
        <v>5</v>
      </c>
      <c r="V114" s="123">
        <f t="shared" si="19"/>
        <v>577</v>
      </c>
      <c r="W114" s="107">
        <f t="shared" si="15"/>
        <v>0</v>
      </c>
      <c r="X114" s="265"/>
    </row>
    <row r="115" spans="1:24" ht="35.4" customHeight="1">
      <c r="A115" s="105">
        <v>2050202</v>
      </c>
      <c r="B115" s="106" t="s">
        <v>197</v>
      </c>
      <c r="C115" s="122">
        <v>4583</v>
      </c>
      <c r="D115" s="122">
        <v>0</v>
      </c>
      <c r="E115" s="123">
        <f t="shared" si="16"/>
        <v>4583</v>
      </c>
      <c r="F115" s="122">
        <v>46</v>
      </c>
      <c r="G115" s="134" t="s">
        <v>645</v>
      </c>
      <c r="H115" s="122"/>
      <c r="I115" s="134"/>
      <c r="J115" s="122"/>
      <c r="K115" s="134"/>
      <c r="L115" s="122"/>
      <c r="M115" s="134"/>
      <c r="N115" s="123">
        <f t="shared" si="17"/>
        <v>46</v>
      </c>
      <c r="O115" s="122"/>
      <c r="P115" s="134"/>
      <c r="Q115" s="123">
        <f t="shared" si="18"/>
        <v>46</v>
      </c>
      <c r="R115" s="121">
        <f t="shared" si="24"/>
        <v>4629</v>
      </c>
      <c r="S115" s="122">
        <f t="shared" si="24"/>
        <v>0</v>
      </c>
      <c r="T115" s="122"/>
      <c r="U115" s="122"/>
      <c r="V115" s="123">
        <f t="shared" si="19"/>
        <v>4629</v>
      </c>
      <c r="W115" s="107">
        <f t="shared" si="15"/>
        <v>46</v>
      </c>
      <c r="X115" s="265" t="s">
        <v>923</v>
      </c>
    </row>
    <row r="116" spans="1:24" ht="24" customHeight="1">
      <c r="A116" s="105">
        <v>2050203</v>
      </c>
      <c r="B116" s="106" t="s">
        <v>198</v>
      </c>
      <c r="C116" s="122">
        <v>3175</v>
      </c>
      <c r="D116" s="122">
        <v>1</v>
      </c>
      <c r="E116" s="123">
        <f t="shared" si="16"/>
        <v>3176</v>
      </c>
      <c r="F116" s="122">
        <v>58</v>
      </c>
      <c r="G116" s="134" t="s">
        <v>645</v>
      </c>
      <c r="H116" s="122"/>
      <c r="I116" s="134"/>
      <c r="J116" s="122"/>
      <c r="K116" s="134"/>
      <c r="L116" s="122"/>
      <c r="M116" s="134"/>
      <c r="N116" s="123">
        <f t="shared" si="17"/>
        <v>58</v>
      </c>
      <c r="O116" s="122"/>
      <c r="P116" s="134"/>
      <c r="Q116" s="123">
        <f t="shared" si="18"/>
        <v>58</v>
      </c>
      <c r="R116" s="121">
        <f t="shared" si="24"/>
        <v>3233</v>
      </c>
      <c r="S116" s="122">
        <f t="shared" si="24"/>
        <v>1</v>
      </c>
      <c r="T116" s="122">
        <v>1</v>
      </c>
      <c r="U116" s="122"/>
      <c r="V116" s="123">
        <f t="shared" si="19"/>
        <v>3234</v>
      </c>
      <c r="W116" s="107">
        <f t="shared" si="15"/>
        <v>58</v>
      </c>
      <c r="X116" s="265" t="s">
        <v>924</v>
      </c>
    </row>
    <row r="117" spans="1:24" ht="39.6" customHeight="1">
      <c r="A117" s="105">
        <v>2050204</v>
      </c>
      <c r="B117" s="106" t="s">
        <v>199</v>
      </c>
      <c r="C117" s="122">
        <v>1787</v>
      </c>
      <c r="D117" s="122">
        <v>60</v>
      </c>
      <c r="E117" s="123">
        <f t="shared" si="16"/>
        <v>1847</v>
      </c>
      <c r="F117" s="122">
        <v>120</v>
      </c>
      <c r="G117" s="134" t="s">
        <v>645</v>
      </c>
      <c r="H117" s="122"/>
      <c r="I117" s="134"/>
      <c r="J117" s="122"/>
      <c r="K117" s="134"/>
      <c r="L117" s="122"/>
      <c r="M117" s="134"/>
      <c r="N117" s="123">
        <f t="shared" si="17"/>
        <v>120</v>
      </c>
      <c r="O117" s="122">
        <v>3</v>
      </c>
      <c r="P117" s="134" t="s">
        <v>646</v>
      </c>
      <c r="Q117" s="123">
        <f t="shared" si="18"/>
        <v>123</v>
      </c>
      <c r="R117" s="121">
        <f t="shared" si="24"/>
        <v>1907</v>
      </c>
      <c r="S117" s="122">
        <f t="shared" si="24"/>
        <v>63</v>
      </c>
      <c r="T117" s="122">
        <v>55</v>
      </c>
      <c r="U117" s="122">
        <v>5</v>
      </c>
      <c r="V117" s="123">
        <f t="shared" si="19"/>
        <v>1970</v>
      </c>
      <c r="W117" s="107">
        <f t="shared" si="15"/>
        <v>123</v>
      </c>
      <c r="X117" s="265" t="s">
        <v>925</v>
      </c>
    </row>
    <row r="118" spans="1:24" ht="30.6" customHeight="1">
      <c r="A118" s="105">
        <v>2050299</v>
      </c>
      <c r="B118" s="106" t="s">
        <v>200</v>
      </c>
      <c r="C118" s="122">
        <v>637</v>
      </c>
      <c r="D118" s="122">
        <v>1085</v>
      </c>
      <c r="E118" s="123">
        <f t="shared" si="16"/>
        <v>1722</v>
      </c>
      <c r="F118" s="122"/>
      <c r="G118" s="134"/>
      <c r="H118" s="122"/>
      <c r="I118" s="134"/>
      <c r="J118" s="122"/>
      <c r="K118" s="134"/>
      <c r="L118" s="122"/>
      <c r="M118" s="134"/>
      <c r="N118" s="123">
        <f t="shared" si="17"/>
        <v>0</v>
      </c>
      <c r="O118" s="122">
        <v>134</v>
      </c>
      <c r="P118" s="134" t="s">
        <v>647</v>
      </c>
      <c r="Q118" s="123">
        <f t="shared" si="18"/>
        <v>134</v>
      </c>
      <c r="R118" s="121">
        <f t="shared" si="24"/>
        <v>637</v>
      </c>
      <c r="S118" s="122">
        <f t="shared" si="24"/>
        <v>1219</v>
      </c>
      <c r="T118" s="122">
        <v>966</v>
      </c>
      <c r="U118" s="122">
        <v>119</v>
      </c>
      <c r="V118" s="123">
        <f t="shared" si="19"/>
        <v>1856</v>
      </c>
      <c r="W118" s="107">
        <f t="shared" si="15"/>
        <v>134</v>
      </c>
      <c r="X118" s="265" t="s">
        <v>926</v>
      </c>
    </row>
    <row r="119" spans="1:24" ht="24" customHeight="1">
      <c r="A119" s="100" t="s">
        <v>648</v>
      </c>
      <c r="B119" s="101" t="s">
        <v>201</v>
      </c>
      <c r="C119" s="102">
        <f>C120</f>
        <v>188</v>
      </c>
      <c r="D119" s="102">
        <f>D120</f>
        <v>3</v>
      </c>
      <c r="E119" s="103">
        <f t="shared" si="16"/>
        <v>191</v>
      </c>
      <c r="F119" s="102">
        <f>F120</f>
        <v>12</v>
      </c>
      <c r="G119" s="133"/>
      <c r="H119" s="102">
        <f>H120</f>
        <v>0</v>
      </c>
      <c r="I119" s="133"/>
      <c r="J119" s="102">
        <f>J120</f>
        <v>0</v>
      </c>
      <c r="K119" s="133"/>
      <c r="L119" s="102">
        <f>L120</f>
        <v>1</v>
      </c>
      <c r="M119" s="133"/>
      <c r="N119" s="103">
        <f t="shared" si="17"/>
        <v>13</v>
      </c>
      <c r="O119" s="102">
        <f>O120</f>
        <v>0</v>
      </c>
      <c r="P119" s="133"/>
      <c r="Q119" s="103">
        <f t="shared" si="18"/>
        <v>13</v>
      </c>
      <c r="R119" s="102">
        <f>R120</f>
        <v>201</v>
      </c>
      <c r="S119" s="102">
        <f>S120</f>
        <v>3</v>
      </c>
      <c r="T119" s="102">
        <f>T120</f>
        <v>0</v>
      </c>
      <c r="U119" s="102">
        <f>U120</f>
        <v>3</v>
      </c>
      <c r="V119" s="103">
        <f t="shared" si="19"/>
        <v>204</v>
      </c>
      <c r="W119" s="104">
        <f t="shared" si="15"/>
        <v>13</v>
      </c>
      <c r="X119" s="264"/>
    </row>
    <row r="120" spans="1:24" ht="24" customHeight="1">
      <c r="A120" s="105">
        <v>2050302</v>
      </c>
      <c r="B120" s="106" t="s">
        <v>202</v>
      </c>
      <c r="C120" s="122">
        <v>188</v>
      </c>
      <c r="D120" s="122">
        <v>3</v>
      </c>
      <c r="E120" s="123">
        <f t="shared" si="16"/>
        <v>191</v>
      </c>
      <c r="F120" s="122">
        <v>12</v>
      </c>
      <c r="G120" s="134" t="s">
        <v>578</v>
      </c>
      <c r="H120" s="122"/>
      <c r="I120" s="134"/>
      <c r="J120" s="122"/>
      <c r="K120" s="134"/>
      <c r="L120" s="122">
        <v>1</v>
      </c>
      <c r="M120" s="134" t="s">
        <v>649</v>
      </c>
      <c r="N120" s="123">
        <f t="shared" si="17"/>
        <v>13</v>
      </c>
      <c r="O120" s="122"/>
      <c r="P120" s="134"/>
      <c r="Q120" s="123">
        <f t="shared" si="18"/>
        <v>13</v>
      </c>
      <c r="R120" s="121">
        <f>C120+N120</f>
        <v>201</v>
      </c>
      <c r="S120" s="122">
        <f>D120+O120</f>
        <v>3</v>
      </c>
      <c r="T120" s="122"/>
      <c r="U120" s="122">
        <v>3</v>
      </c>
      <c r="V120" s="123">
        <f t="shared" si="19"/>
        <v>204</v>
      </c>
      <c r="W120" s="107">
        <f t="shared" si="15"/>
        <v>13</v>
      </c>
      <c r="X120" s="265" t="s">
        <v>900</v>
      </c>
    </row>
    <row r="121" spans="1:24" ht="24" customHeight="1">
      <c r="A121" s="100" t="s">
        <v>650</v>
      </c>
      <c r="B121" s="101" t="s">
        <v>203</v>
      </c>
      <c r="C121" s="102">
        <f>SUM(C122:C123)</f>
        <v>387</v>
      </c>
      <c r="D121" s="102">
        <f>SUM(D122:D123)</f>
        <v>210</v>
      </c>
      <c r="E121" s="103">
        <f t="shared" si="16"/>
        <v>597</v>
      </c>
      <c r="F121" s="102">
        <f>SUM(F122:F123)</f>
        <v>5</v>
      </c>
      <c r="G121" s="133"/>
      <c r="H121" s="102">
        <f>SUM(H122:H123)</f>
        <v>0</v>
      </c>
      <c r="I121" s="133"/>
      <c r="J121" s="102">
        <f>SUM(J122:J123)</f>
        <v>0</v>
      </c>
      <c r="K121" s="133"/>
      <c r="L121" s="102">
        <f>SUM(L122:L123)</f>
        <v>0</v>
      </c>
      <c r="M121" s="133"/>
      <c r="N121" s="103">
        <f t="shared" si="17"/>
        <v>5</v>
      </c>
      <c r="O121" s="102">
        <f>SUM(O122:O123)</f>
        <v>0</v>
      </c>
      <c r="P121" s="133"/>
      <c r="Q121" s="103">
        <f t="shared" si="18"/>
        <v>5</v>
      </c>
      <c r="R121" s="102">
        <f>SUM(R122:R123)</f>
        <v>392</v>
      </c>
      <c r="S121" s="102">
        <f>SUM(S122:S123)</f>
        <v>210</v>
      </c>
      <c r="T121" s="102">
        <f>SUM(T122:T123)</f>
        <v>0</v>
      </c>
      <c r="U121" s="102">
        <f>SUM(U122:U123)</f>
        <v>210</v>
      </c>
      <c r="V121" s="103">
        <f t="shared" si="19"/>
        <v>602</v>
      </c>
      <c r="W121" s="104">
        <f t="shared" si="15"/>
        <v>5</v>
      </c>
      <c r="X121" s="264"/>
    </row>
    <row r="122" spans="1:24" ht="24" customHeight="1">
      <c r="A122" s="105">
        <v>2050801</v>
      </c>
      <c r="B122" s="106" t="s">
        <v>204</v>
      </c>
      <c r="C122" s="122">
        <v>200</v>
      </c>
      <c r="D122" s="122">
        <v>210</v>
      </c>
      <c r="E122" s="123">
        <f t="shared" si="16"/>
        <v>410</v>
      </c>
      <c r="F122" s="122"/>
      <c r="G122" s="134"/>
      <c r="H122" s="122"/>
      <c r="I122" s="134"/>
      <c r="J122" s="122"/>
      <c r="K122" s="134"/>
      <c r="L122" s="122"/>
      <c r="M122" s="134"/>
      <c r="N122" s="123">
        <f t="shared" si="17"/>
        <v>0</v>
      </c>
      <c r="O122" s="122"/>
      <c r="P122" s="134"/>
      <c r="Q122" s="123">
        <f t="shared" si="18"/>
        <v>0</v>
      </c>
      <c r="R122" s="121">
        <f>C122+N122</f>
        <v>200</v>
      </c>
      <c r="S122" s="122">
        <f>D122+O122</f>
        <v>210</v>
      </c>
      <c r="T122" s="122"/>
      <c r="U122" s="122">
        <v>210</v>
      </c>
      <c r="V122" s="123">
        <f t="shared" si="19"/>
        <v>410</v>
      </c>
      <c r="W122" s="107">
        <f t="shared" si="15"/>
        <v>0</v>
      </c>
      <c r="X122" s="265"/>
    </row>
    <row r="123" spans="1:24" ht="24" customHeight="1">
      <c r="A123" s="105">
        <v>2050802</v>
      </c>
      <c r="B123" s="106" t="s">
        <v>205</v>
      </c>
      <c r="C123" s="122">
        <v>187</v>
      </c>
      <c r="D123" s="122">
        <v>0</v>
      </c>
      <c r="E123" s="123">
        <f t="shared" si="16"/>
        <v>187</v>
      </c>
      <c r="F123" s="122">
        <v>5</v>
      </c>
      <c r="G123" s="134" t="s">
        <v>578</v>
      </c>
      <c r="H123" s="122"/>
      <c r="I123" s="134"/>
      <c r="J123" s="122"/>
      <c r="K123" s="134"/>
      <c r="L123" s="122"/>
      <c r="M123" s="134"/>
      <c r="N123" s="123">
        <f t="shared" si="17"/>
        <v>5</v>
      </c>
      <c r="O123" s="122"/>
      <c r="P123" s="134"/>
      <c r="Q123" s="123">
        <f t="shared" si="18"/>
        <v>5</v>
      </c>
      <c r="R123" s="121">
        <f>C123+N123</f>
        <v>192</v>
      </c>
      <c r="S123" s="122">
        <f>D123+O123</f>
        <v>0</v>
      </c>
      <c r="T123" s="122"/>
      <c r="U123" s="122"/>
      <c r="V123" s="123">
        <f t="shared" si="19"/>
        <v>192</v>
      </c>
      <c r="W123" s="107">
        <f t="shared" si="15"/>
        <v>5</v>
      </c>
      <c r="X123" s="265" t="s">
        <v>494</v>
      </c>
    </row>
    <row r="124" spans="1:24" ht="24" customHeight="1">
      <c r="A124" s="100" t="s">
        <v>651</v>
      </c>
      <c r="B124" s="101" t="s">
        <v>206</v>
      </c>
      <c r="C124" s="102">
        <f>C125</f>
        <v>0</v>
      </c>
      <c r="D124" s="102">
        <f>D125</f>
        <v>0</v>
      </c>
      <c r="E124" s="103">
        <f t="shared" si="16"/>
        <v>0</v>
      </c>
      <c r="F124" s="102">
        <f>F125</f>
        <v>0</v>
      </c>
      <c r="G124" s="133"/>
      <c r="H124" s="102">
        <f>H125</f>
        <v>0</v>
      </c>
      <c r="I124" s="133"/>
      <c r="J124" s="102">
        <f>J125</f>
        <v>0</v>
      </c>
      <c r="K124" s="133"/>
      <c r="L124" s="102">
        <f>L125</f>
        <v>0</v>
      </c>
      <c r="M124" s="133"/>
      <c r="N124" s="103">
        <f t="shared" si="17"/>
        <v>0</v>
      </c>
      <c r="O124" s="102">
        <f>O125</f>
        <v>0</v>
      </c>
      <c r="P124" s="133"/>
      <c r="Q124" s="103">
        <f t="shared" si="18"/>
        <v>0</v>
      </c>
      <c r="R124" s="102">
        <f>R125</f>
        <v>0</v>
      </c>
      <c r="S124" s="102">
        <f>S125</f>
        <v>0</v>
      </c>
      <c r="T124" s="102">
        <f>T125</f>
        <v>0</v>
      </c>
      <c r="U124" s="102">
        <f>U125</f>
        <v>0</v>
      </c>
      <c r="V124" s="103">
        <f t="shared" si="19"/>
        <v>0</v>
      </c>
      <c r="W124" s="104">
        <f t="shared" si="15"/>
        <v>0</v>
      </c>
      <c r="X124" s="264"/>
    </row>
    <row r="125" spans="1:24" ht="30.75" customHeight="1">
      <c r="A125" s="105">
        <v>2050999</v>
      </c>
      <c r="B125" s="106" t="s">
        <v>207</v>
      </c>
      <c r="C125" s="122"/>
      <c r="D125" s="122">
        <v>0</v>
      </c>
      <c r="E125" s="123">
        <f t="shared" si="16"/>
        <v>0</v>
      </c>
      <c r="F125" s="122"/>
      <c r="G125" s="134"/>
      <c r="H125" s="122"/>
      <c r="I125" s="134"/>
      <c r="J125" s="122"/>
      <c r="K125" s="134"/>
      <c r="L125" s="122"/>
      <c r="M125" s="134"/>
      <c r="N125" s="123">
        <f t="shared" si="17"/>
        <v>0</v>
      </c>
      <c r="O125" s="122"/>
      <c r="P125" s="134"/>
      <c r="Q125" s="123">
        <f t="shared" si="18"/>
        <v>0</v>
      </c>
      <c r="R125" s="121">
        <f>C125+N125</f>
        <v>0</v>
      </c>
      <c r="S125" s="122">
        <f>D125+O125</f>
        <v>0</v>
      </c>
      <c r="T125" s="122"/>
      <c r="U125" s="122"/>
      <c r="V125" s="123">
        <f t="shared" si="19"/>
        <v>0</v>
      </c>
      <c r="W125" s="107">
        <f t="shared" si="15"/>
        <v>0</v>
      </c>
      <c r="X125" s="265"/>
    </row>
    <row r="126" spans="1:24" ht="24" customHeight="1">
      <c r="A126" s="100" t="s">
        <v>652</v>
      </c>
      <c r="B126" s="101" t="s">
        <v>208</v>
      </c>
      <c r="C126" s="102">
        <f>C127</f>
        <v>100</v>
      </c>
      <c r="D126" s="102">
        <f>D127</f>
        <v>5</v>
      </c>
      <c r="E126" s="103">
        <f t="shared" si="16"/>
        <v>105</v>
      </c>
      <c r="F126" s="102">
        <f>F127</f>
        <v>0</v>
      </c>
      <c r="G126" s="133"/>
      <c r="H126" s="102">
        <f>H127</f>
        <v>0</v>
      </c>
      <c r="I126" s="133"/>
      <c r="J126" s="102">
        <f>J127</f>
        <v>-43</v>
      </c>
      <c r="K126" s="133"/>
      <c r="L126" s="102">
        <f>L127</f>
        <v>20</v>
      </c>
      <c r="M126" s="133"/>
      <c r="N126" s="103">
        <f t="shared" si="17"/>
        <v>-23</v>
      </c>
      <c r="O126" s="102">
        <f>O127</f>
        <v>23</v>
      </c>
      <c r="P126" s="133"/>
      <c r="Q126" s="103">
        <f t="shared" si="18"/>
        <v>0</v>
      </c>
      <c r="R126" s="102">
        <f>R127</f>
        <v>77</v>
      </c>
      <c r="S126" s="102">
        <f>S127</f>
        <v>28</v>
      </c>
      <c r="T126" s="102">
        <f>T127</f>
        <v>0</v>
      </c>
      <c r="U126" s="102">
        <f>U127</f>
        <v>5</v>
      </c>
      <c r="V126" s="103">
        <f t="shared" si="19"/>
        <v>105</v>
      </c>
      <c r="W126" s="104">
        <f t="shared" si="15"/>
        <v>0</v>
      </c>
      <c r="X126" s="264"/>
    </row>
    <row r="127" spans="1:24" ht="48" customHeight="1">
      <c r="A127" s="105">
        <v>2059999</v>
      </c>
      <c r="B127" s="106" t="s">
        <v>208</v>
      </c>
      <c r="C127" s="122">
        <v>100</v>
      </c>
      <c r="D127" s="122">
        <v>5</v>
      </c>
      <c r="E127" s="123">
        <f t="shared" si="16"/>
        <v>105</v>
      </c>
      <c r="F127" s="122"/>
      <c r="G127" s="134"/>
      <c r="H127" s="122"/>
      <c r="I127" s="134"/>
      <c r="J127" s="122">
        <v>-43</v>
      </c>
      <c r="K127" s="134" t="s">
        <v>998</v>
      </c>
      <c r="L127" s="122">
        <v>20</v>
      </c>
      <c r="M127" s="134" t="s">
        <v>653</v>
      </c>
      <c r="N127" s="123">
        <f t="shared" si="17"/>
        <v>-23</v>
      </c>
      <c r="O127" s="122">
        <v>23</v>
      </c>
      <c r="P127" s="134" t="s">
        <v>654</v>
      </c>
      <c r="Q127" s="123">
        <f t="shared" si="18"/>
        <v>0</v>
      </c>
      <c r="R127" s="121">
        <f>C127+N127</f>
        <v>77</v>
      </c>
      <c r="S127" s="122">
        <f>D127+O127</f>
        <v>28</v>
      </c>
      <c r="T127" s="122"/>
      <c r="U127" s="122">
        <v>5</v>
      </c>
      <c r="V127" s="123">
        <f t="shared" si="19"/>
        <v>105</v>
      </c>
      <c r="W127" s="107">
        <f t="shared" si="15"/>
        <v>0</v>
      </c>
      <c r="X127" s="265" t="s">
        <v>1010</v>
      </c>
    </row>
    <row r="128" spans="1:24" ht="24" customHeight="1">
      <c r="A128" s="95" t="s">
        <v>655</v>
      </c>
      <c r="B128" s="96" t="s">
        <v>101</v>
      </c>
      <c r="C128" s="97">
        <f>SUM(C131,C129,C133,C135)</f>
        <v>219</v>
      </c>
      <c r="D128" s="97">
        <f>SUM(D131,D129,D133,D135)</f>
        <v>16</v>
      </c>
      <c r="E128" s="98">
        <f t="shared" si="16"/>
        <v>235</v>
      </c>
      <c r="F128" s="97">
        <f>SUM(F131,F129,F133,F135)</f>
        <v>-2</v>
      </c>
      <c r="G128" s="132"/>
      <c r="H128" s="97">
        <f>SUM(H131,H129,H133,H135)</f>
        <v>0</v>
      </c>
      <c r="I128" s="132"/>
      <c r="J128" s="97">
        <f>SUM(J131,J129,J133,J135)</f>
        <v>0</v>
      </c>
      <c r="K128" s="132"/>
      <c r="L128" s="97">
        <f>SUM(L131,L129,L133,L135)</f>
        <v>0</v>
      </c>
      <c r="M128" s="132"/>
      <c r="N128" s="98">
        <f t="shared" si="17"/>
        <v>-2</v>
      </c>
      <c r="O128" s="97">
        <f>SUM(O131,O129,O133,O135)</f>
        <v>0</v>
      </c>
      <c r="P128" s="132"/>
      <c r="Q128" s="98">
        <f t="shared" si="18"/>
        <v>-2</v>
      </c>
      <c r="R128" s="97">
        <f>SUM(R131,R129,R133,R135)</f>
        <v>217</v>
      </c>
      <c r="S128" s="97">
        <f>SUM(S131,S129,S133,S135)</f>
        <v>16</v>
      </c>
      <c r="T128" s="97">
        <f>SUM(T131,T129,T133,T135)</f>
        <v>0</v>
      </c>
      <c r="U128" s="97">
        <f>SUM(U131,U129,U133,U135)</f>
        <v>16</v>
      </c>
      <c r="V128" s="98">
        <f t="shared" si="19"/>
        <v>233</v>
      </c>
      <c r="W128" s="99">
        <f t="shared" si="15"/>
        <v>-2</v>
      </c>
      <c r="X128" s="263"/>
    </row>
    <row r="129" spans="1:24" ht="24" customHeight="1">
      <c r="A129" s="100" t="s">
        <v>656</v>
      </c>
      <c r="B129" s="101" t="s">
        <v>209</v>
      </c>
      <c r="C129" s="102">
        <f>C130</f>
        <v>61</v>
      </c>
      <c r="D129" s="102">
        <f>D130</f>
        <v>0</v>
      </c>
      <c r="E129" s="103">
        <f t="shared" si="16"/>
        <v>61</v>
      </c>
      <c r="F129" s="102">
        <f>F130</f>
        <v>-2</v>
      </c>
      <c r="G129" s="133"/>
      <c r="H129" s="102">
        <f>H130</f>
        <v>0</v>
      </c>
      <c r="I129" s="133"/>
      <c r="J129" s="102">
        <f>J130</f>
        <v>0</v>
      </c>
      <c r="K129" s="133"/>
      <c r="L129" s="102">
        <f>L130</f>
        <v>0</v>
      </c>
      <c r="M129" s="133"/>
      <c r="N129" s="103">
        <f t="shared" si="17"/>
        <v>-2</v>
      </c>
      <c r="O129" s="102">
        <f>O130</f>
        <v>0</v>
      </c>
      <c r="P129" s="133"/>
      <c r="Q129" s="103">
        <f t="shared" si="18"/>
        <v>-2</v>
      </c>
      <c r="R129" s="102">
        <f>R130</f>
        <v>59</v>
      </c>
      <c r="S129" s="102">
        <f>S130</f>
        <v>0</v>
      </c>
      <c r="T129" s="102">
        <f>T130</f>
        <v>0</v>
      </c>
      <c r="U129" s="102">
        <f>U130</f>
        <v>0</v>
      </c>
      <c r="V129" s="103">
        <f t="shared" si="19"/>
        <v>59</v>
      </c>
      <c r="W129" s="104">
        <f t="shared" si="15"/>
        <v>-2</v>
      </c>
      <c r="X129" s="264"/>
    </row>
    <row r="130" spans="1:24" ht="24" customHeight="1">
      <c r="A130" s="105">
        <v>2060101</v>
      </c>
      <c r="B130" s="106" t="s">
        <v>122</v>
      </c>
      <c r="C130" s="122">
        <v>61</v>
      </c>
      <c r="D130" s="122">
        <v>0</v>
      </c>
      <c r="E130" s="123">
        <f t="shared" si="16"/>
        <v>61</v>
      </c>
      <c r="F130" s="122">
        <v>-2</v>
      </c>
      <c r="G130" s="134" t="s">
        <v>578</v>
      </c>
      <c r="H130" s="122"/>
      <c r="I130" s="134"/>
      <c r="J130" s="122"/>
      <c r="K130" s="134"/>
      <c r="L130" s="122"/>
      <c r="M130" s="134"/>
      <c r="N130" s="123">
        <f t="shared" si="17"/>
        <v>-2</v>
      </c>
      <c r="O130" s="122"/>
      <c r="P130" s="134"/>
      <c r="Q130" s="123">
        <f t="shared" si="18"/>
        <v>-2</v>
      </c>
      <c r="R130" s="121">
        <f>C130+N130</f>
        <v>59</v>
      </c>
      <c r="S130" s="122">
        <f>D130+O130</f>
        <v>0</v>
      </c>
      <c r="T130" s="122"/>
      <c r="U130" s="122"/>
      <c r="V130" s="123">
        <f t="shared" si="19"/>
        <v>59</v>
      </c>
      <c r="W130" s="107">
        <f t="shared" si="15"/>
        <v>-2</v>
      </c>
      <c r="X130" s="265" t="s">
        <v>927</v>
      </c>
    </row>
    <row r="131" spans="1:24" ht="24" customHeight="1">
      <c r="A131" s="100" t="s">
        <v>657</v>
      </c>
      <c r="B131" s="101" t="s">
        <v>210</v>
      </c>
      <c r="C131" s="102">
        <f>C132</f>
        <v>0</v>
      </c>
      <c r="D131" s="102">
        <f>D132</f>
        <v>0</v>
      </c>
      <c r="E131" s="103">
        <f t="shared" si="16"/>
        <v>0</v>
      </c>
      <c r="F131" s="102">
        <f>F132</f>
        <v>0</v>
      </c>
      <c r="G131" s="133"/>
      <c r="H131" s="102">
        <f>H132</f>
        <v>0</v>
      </c>
      <c r="I131" s="133"/>
      <c r="J131" s="102">
        <f>J132</f>
        <v>0</v>
      </c>
      <c r="K131" s="133"/>
      <c r="L131" s="102">
        <f>L132</f>
        <v>0</v>
      </c>
      <c r="M131" s="133"/>
      <c r="N131" s="103">
        <f t="shared" si="17"/>
        <v>0</v>
      </c>
      <c r="O131" s="102">
        <f>O132</f>
        <v>0</v>
      </c>
      <c r="P131" s="133"/>
      <c r="Q131" s="103">
        <f t="shared" si="18"/>
        <v>0</v>
      </c>
      <c r="R131" s="102">
        <f>R132</f>
        <v>0</v>
      </c>
      <c r="S131" s="102">
        <f>S132</f>
        <v>0</v>
      </c>
      <c r="T131" s="102">
        <f>T132</f>
        <v>0</v>
      </c>
      <c r="U131" s="102">
        <f>U132</f>
        <v>0</v>
      </c>
      <c r="V131" s="103">
        <f t="shared" si="19"/>
        <v>0</v>
      </c>
      <c r="W131" s="104">
        <f t="shared" si="15"/>
        <v>0</v>
      </c>
      <c r="X131" s="264"/>
    </row>
    <row r="132" spans="1:24" ht="24" customHeight="1">
      <c r="A132" s="105">
        <v>2060201</v>
      </c>
      <c r="B132" s="106" t="s">
        <v>211</v>
      </c>
      <c r="C132" s="122"/>
      <c r="D132" s="122">
        <v>0</v>
      </c>
      <c r="E132" s="123">
        <f t="shared" si="16"/>
        <v>0</v>
      </c>
      <c r="F132" s="122"/>
      <c r="G132" s="134"/>
      <c r="H132" s="122"/>
      <c r="I132" s="134"/>
      <c r="J132" s="122"/>
      <c r="K132" s="134"/>
      <c r="L132" s="122"/>
      <c r="M132" s="134"/>
      <c r="N132" s="123">
        <f t="shared" si="17"/>
        <v>0</v>
      </c>
      <c r="O132" s="122"/>
      <c r="P132" s="134"/>
      <c r="Q132" s="123">
        <f t="shared" si="18"/>
        <v>0</v>
      </c>
      <c r="R132" s="121">
        <f>C132+N132</f>
        <v>0</v>
      </c>
      <c r="S132" s="122">
        <f>D132+O132</f>
        <v>0</v>
      </c>
      <c r="T132" s="122"/>
      <c r="U132" s="122"/>
      <c r="V132" s="123">
        <f t="shared" si="19"/>
        <v>0</v>
      </c>
      <c r="W132" s="107">
        <f t="shared" si="15"/>
        <v>0</v>
      </c>
      <c r="X132" s="265"/>
    </row>
    <row r="133" spans="1:24" ht="24" customHeight="1">
      <c r="A133" s="100" t="s">
        <v>658</v>
      </c>
      <c r="B133" s="101" t="s">
        <v>212</v>
      </c>
      <c r="C133" s="102">
        <f>C134</f>
        <v>8</v>
      </c>
      <c r="D133" s="102">
        <f>D134</f>
        <v>0</v>
      </c>
      <c r="E133" s="103">
        <f t="shared" si="16"/>
        <v>8</v>
      </c>
      <c r="F133" s="102">
        <f>F134</f>
        <v>0</v>
      </c>
      <c r="G133" s="133"/>
      <c r="H133" s="102">
        <f>H134</f>
        <v>0</v>
      </c>
      <c r="I133" s="133"/>
      <c r="J133" s="102">
        <f>J134</f>
        <v>0</v>
      </c>
      <c r="K133" s="133"/>
      <c r="L133" s="102">
        <f>L134</f>
        <v>0</v>
      </c>
      <c r="M133" s="133"/>
      <c r="N133" s="103">
        <f t="shared" si="17"/>
        <v>0</v>
      </c>
      <c r="O133" s="102">
        <f>O134</f>
        <v>0</v>
      </c>
      <c r="P133" s="133"/>
      <c r="Q133" s="103">
        <f t="shared" si="18"/>
        <v>0</v>
      </c>
      <c r="R133" s="102">
        <f>R134</f>
        <v>8</v>
      </c>
      <c r="S133" s="102">
        <f>S134</f>
        <v>0</v>
      </c>
      <c r="T133" s="102">
        <f>T134</f>
        <v>0</v>
      </c>
      <c r="U133" s="102">
        <f>U134</f>
        <v>0</v>
      </c>
      <c r="V133" s="103">
        <f t="shared" si="19"/>
        <v>8</v>
      </c>
      <c r="W133" s="104">
        <f t="shared" si="15"/>
        <v>0</v>
      </c>
      <c r="X133" s="264"/>
    </row>
    <row r="134" spans="1:24" ht="24" customHeight="1">
      <c r="A134" s="105">
        <v>2060702</v>
      </c>
      <c r="B134" s="106" t="s">
        <v>213</v>
      </c>
      <c r="C134" s="122">
        <v>8</v>
      </c>
      <c r="D134" s="122">
        <v>0</v>
      </c>
      <c r="E134" s="123">
        <f t="shared" si="16"/>
        <v>8</v>
      </c>
      <c r="F134" s="122"/>
      <c r="G134" s="134"/>
      <c r="H134" s="122"/>
      <c r="I134" s="134"/>
      <c r="J134" s="122"/>
      <c r="K134" s="134"/>
      <c r="L134" s="122"/>
      <c r="M134" s="134"/>
      <c r="N134" s="123">
        <f t="shared" si="17"/>
        <v>0</v>
      </c>
      <c r="O134" s="122"/>
      <c r="P134" s="134"/>
      <c r="Q134" s="123">
        <f t="shared" si="18"/>
        <v>0</v>
      </c>
      <c r="R134" s="121">
        <f>C134+N134</f>
        <v>8</v>
      </c>
      <c r="S134" s="122">
        <f>D134+O134</f>
        <v>0</v>
      </c>
      <c r="T134" s="122"/>
      <c r="U134" s="122"/>
      <c r="V134" s="123">
        <f t="shared" si="19"/>
        <v>8</v>
      </c>
      <c r="W134" s="107">
        <f t="shared" ref="W134:W197" si="25">V134-E134</f>
        <v>0</v>
      </c>
      <c r="X134" s="265"/>
    </row>
    <row r="135" spans="1:24" ht="24" customHeight="1">
      <c r="A135" s="100" t="s">
        <v>659</v>
      </c>
      <c r="B135" s="101" t="s">
        <v>214</v>
      </c>
      <c r="C135" s="102">
        <f>C136</f>
        <v>150</v>
      </c>
      <c r="D135" s="102">
        <f>D136</f>
        <v>16</v>
      </c>
      <c r="E135" s="103">
        <f t="shared" ref="E135:E198" si="26">SUM(C135:D135)</f>
        <v>166</v>
      </c>
      <c r="F135" s="102">
        <f>F136</f>
        <v>0</v>
      </c>
      <c r="G135" s="133"/>
      <c r="H135" s="102">
        <f>H136</f>
        <v>0</v>
      </c>
      <c r="I135" s="133"/>
      <c r="J135" s="102">
        <f>J136</f>
        <v>0</v>
      </c>
      <c r="K135" s="133"/>
      <c r="L135" s="102">
        <f>L136</f>
        <v>0</v>
      </c>
      <c r="M135" s="133"/>
      <c r="N135" s="103">
        <f t="shared" ref="N135:N198" si="27">F135+H135+J135+L135</f>
        <v>0</v>
      </c>
      <c r="O135" s="102">
        <f>O136</f>
        <v>0</v>
      </c>
      <c r="P135" s="133"/>
      <c r="Q135" s="103">
        <f t="shared" ref="Q135:Q198" si="28">N135+O135</f>
        <v>0</v>
      </c>
      <c r="R135" s="102">
        <f>R136</f>
        <v>150</v>
      </c>
      <c r="S135" s="102">
        <f>S136</f>
        <v>16</v>
      </c>
      <c r="T135" s="102">
        <f>T136</f>
        <v>0</v>
      </c>
      <c r="U135" s="102">
        <f>U136</f>
        <v>16</v>
      </c>
      <c r="V135" s="103">
        <f t="shared" ref="V135:V198" si="29">SUM(R135:S135)</f>
        <v>166</v>
      </c>
      <c r="W135" s="104">
        <f t="shared" si="25"/>
        <v>0</v>
      </c>
      <c r="X135" s="264"/>
    </row>
    <row r="136" spans="1:24" ht="24" customHeight="1">
      <c r="A136" s="105">
        <v>2069999</v>
      </c>
      <c r="B136" s="106" t="s">
        <v>214</v>
      </c>
      <c r="C136" s="122">
        <v>150</v>
      </c>
      <c r="D136" s="122">
        <v>16</v>
      </c>
      <c r="E136" s="123">
        <f t="shared" si="26"/>
        <v>166</v>
      </c>
      <c r="F136" s="122"/>
      <c r="G136" s="134"/>
      <c r="H136" s="122"/>
      <c r="I136" s="134"/>
      <c r="J136" s="122"/>
      <c r="K136" s="134"/>
      <c r="L136" s="122"/>
      <c r="M136" s="134"/>
      <c r="N136" s="123">
        <f t="shared" si="27"/>
        <v>0</v>
      </c>
      <c r="O136" s="122"/>
      <c r="P136" s="134"/>
      <c r="Q136" s="123">
        <f t="shared" si="28"/>
        <v>0</v>
      </c>
      <c r="R136" s="121">
        <f>C136+N136</f>
        <v>150</v>
      </c>
      <c r="S136" s="122">
        <f>D136+O136</f>
        <v>16</v>
      </c>
      <c r="T136" s="122"/>
      <c r="U136" s="122">
        <v>16</v>
      </c>
      <c r="V136" s="123">
        <f t="shared" si="29"/>
        <v>166</v>
      </c>
      <c r="W136" s="107">
        <f t="shared" si="25"/>
        <v>0</v>
      </c>
      <c r="X136" s="265"/>
    </row>
    <row r="137" spans="1:24" ht="24" customHeight="1">
      <c r="A137" s="95" t="s">
        <v>660</v>
      </c>
      <c r="B137" s="96" t="s">
        <v>102</v>
      </c>
      <c r="C137" s="97">
        <f>SUM(C144,C138,C146,C150)</f>
        <v>4576</v>
      </c>
      <c r="D137" s="97">
        <f>SUM(D144,D138,D146,D150)</f>
        <v>602</v>
      </c>
      <c r="E137" s="98">
        <f t="shared" si="26"/>
        <v>5178</v>
      </c>
      <c r="F137" s="97">
        <f>SUM(F144,F138,F146,F150)</f>
        <v>-29</v>
      </c>
      <c r="G137" s="132"/>
      <c r="H137" s="97">
        <f>SUM(H144,H138,H146,H150)</f>
        <v>0</v>
      </c>
      <c r="I137" s="132"/>
      <c r="J137" s="97">
        <f>SUM(J144,J138,J146,J150)</f>
        <v>-919.37</v>
      </c>
      <c r="K137" s="132"/>
      <c r="L137" s="97">
        <f>SUM(L144,L138,L146,L150)</f>
        <v>147</v>
      </c>
      <c r="M137" s="132"/>
      <c r="N137" s="98">
        <f t="shared" si="27"/>
        <v>-801.37</v>
      </c>
      <c r="O137" s="97">
        <f>SUM(O144,O138,O146,O150)</f>
        <v>0</v>
      </c>
      <c r="P137" s="132"/>
      <c r="Q137" s="98">
        <f t="shared" si="28"/>
        <v>-801.37</v>
      </c>
      <c r="R137" s="97">
        <f>SUM(R144,R138,R146,R150)</f>
        <v>3774.63</v>
      </c>
      <c r="S137" s="97">
        <f>SUM(S144,S138,S146,S150)</f>
        <v>602</v>
      </c>
      <c r="T137" s="97">
        <f>SUM(T144,T138,T146,T150)</f>
        <v>117</v>
      </c>
      <c r="U137" s="97">
        <f>SUM(U144,U138,U146,U150)</f>
        <v>485</v>
      </c>
      <c r="V137" s="98">
        <f t="shared" si="29"/>
        <v>4376.63</v>
      </c>
      <c r="W137" s="99">
        <f t="shared" si="25"/>
        <v>-801.36999999999989</v>
      </c>
      <c r="X137" s="263"/>
    </row>
    <row r="138" spans="1:24" ht="24" customHeight="1">
      <c r="A138" s="100" t="s">
        <v>661</v>
      </c>
      <c r="B138" s="101" t="s">
        <v>215</v>
      </c>
      <c r="C138" s="102">
        <f>SUM(C139:C143)</f>
        <v>2231</v>
      </c>
      <c r="D138" s="102">
        <f>SUM(D139:D143)</f>
        <v>200</v>
      </c>
      <c r="E138" s="103">
        <f t="shared" si="26"/>
        <v>2431</v>
      </c>
      <c r="F138" s="102">
        <f>SUM(F139:F143)</f>
        <v>8</v>
      </c>
      <c r="G138" s="133"/>
      <c r="H138" s="102">
        <f>SUM(H139:H143)</f>
        <v>0</v>
      </c>
      <c r="I138" s="133"/>
      <c r="J138" s="102">
        <f>SUM(J139:J143)</f>
        <v>0</v>
      </c>
      <c r="K138" s="133"/>
      <c r="L138" s="102">
        <f>SUM(L139:L143)</f>
        <v>110</v>
      </c>
      <c r="M138" s="133"/>
      <c r="N138" s="103">
        <f t="shared" si="27"/>
        <v>118</v>
      </c>
      <c r="O138" s="102">
        <f>SUM(O139:O143)</f>
        <v>0</v>
      </c>
      <c r="P138" s="133"/>
      <c r="Q138" s="103">
        <f t="shared" si="28"/>
        <v>118</v>
      </c>
      <c r="R138" s="102">
        <f>SUM(R139:R143)</f>
        <v>2349</v>
      </c>
      <c r="S138" s="102">
        <f>SUM(S139:S143)</f>
        <v>200</v>
      </c>
      <c r="T138" s="102">
        <f>SUM(T139:T143)</f>
        <v>0</v>
      </c>
      <c r="U138" s="102">
        <f>SUM(U139:U143)</f>
        <v>200</v>
      </c>
      <c r="V138" s="103">
        <f t="shared" si="29"/>
        <v>2549</v>
      </c>
      <c r="W138" s="104">
        <f t="shared" si="25"/>
        <v>118</v>
      </c>
      <c r="X138" s="264"/>
    </row>
    <row r="139" spans="1:24" ht="24" customHeight="1">
      <c r="A139" s="105">
        <v>2070101</v>
      </c>
      <c r="B139" s="106" t="s">
        <v>122</v>
      </c>
      <c r="C139" s="122">
        <v>307</v>
      </c>
      <c r="D139" s="122">
        <v>0</v>
      </c>
      <c r="E139" s="123">
        <f t="shared" si="26"/>
        <v>307</v>
      </c>
      <c r="F139" s="122">
        <v>-2</v>
      </c>
      <c r="G139" s="134" t="s">
        <v>578</v>
      </c>
      <c r="H139" s="122"/>
      <c r="I139" s="134"/>
      <c r="J139" s="122"/>
      <c r="K139" s="134"/>
      <c r="L139" s="122"/>
      <c r="M139" s="134"/>
      <c r="N139" s="123">
        <f t="shared" si="27"/>
        <v>-2</v>
      </c>
      <c r="O139" s="122"/>
      <c r="P139" s="134"/>
      <c r="Q139" s="123">
        <f t="shared" si="28"/>
        <v>-2</v>
      </c>
      <c r="R139" s="121">
        <f t="shared" ref="R139:S143" si="30">C139+N139</f>
        <v>305</v>
      </c>
      <c r="S139" s="122">
        <f t="shared" si="30"/>
        <v>0</v>
      </c>
      <c r="T139" s="122"/>
      <c r="U139" s="122"/>
      <c r="V139" s="123">
        <f t="shared" si="29"/>
        <v>305</v>
      </c>
      <c r="W139" s="107">
        <f t="shared" si="25"/>
        <v>-2</v>
      </c>
      <c r="X139" s="265" t="s">
        <v>927</v>
      </c>
    </row>
    <row r="140" spans="1:24" ht="24" customHeight="1">
      <c r="A140" s="105">
        <v>2070104</v>
      </c>
      <c r="B140" s="106" t="s">
        <v>216</v>
      </c>
      <c r="C140" s="122">
        <v>46</v>
      </c>
      <c r="D140" s="122">
        <v>0</v>
      </c>
      <c r="E140" s="123">
        <f t="shared" si="26"/>
        <v>46</v>
      </c>
      <c r="F140" s="122">
        <v>-1</v>
      </c>
      <c r="G140" s="134" t="s">
        <v>578</v>
      </c>
      <c r="H140" s="122"/>
      <c r="I140" s="134"/>
      <c r="J140" s="122"/>
      <c r="K140" s="134"/>
      <c r="L140" s="122"/>
      <c r="M140" s="134"/>
      <c r="N140" s="123">
        <f t="shared" si="27"/>
        <v>-1</v>
      </c>
      <c r="O140" s="122"/>
      <c r="P140" s="134"/>
      <c r="Q140" s="123">
        <f t="shared" si="28"/>
        <v>-1</v>
      </c>
      <c r="R140" s="121">
        <f t="shared" si="30"/>
        <v>45</v>
      </c>
      <c r="S140" s="122">
        <f t="shared" si="30"/>
        <v>0</v>
      </c>
      <c r="T140" s="122"/>
      <c r="U140" s="122"/>
      <c r="V140" s="123">
        <f t="shared" si="29"/>
        <v>45</v>
      </c>
      <c r="W140" s="107">
        <f t="shared" si="25"/>
        <v>-1</v>
      </c>
      <c r="X140" s="265" t="s">
        <v>885</v>
      </c>
    </row>
    <row r="141" spans="1:24" ht="24" customHeight="1">
      <c r="A141" s="105">
        <v>2070105</v>
      </c>
      <c r="B141" s="106" t="s">
        <v>217</v>
      </c>
      <c r="C141" s="122">
        <v>59</v>
      </c>
      <c r="D141" s="122">
        <v>0</v>
      </c>
      <c r="E141" s="123">
        <f t="shared" si="26"/>
        <v>59</v>
      </c>
      <c r="F141" s="122">
        <v>2</v>
      </c>
      <c r="G141" s="134" t="s">
        <v>578</v>
      </c>
      <c r="H141" s="122"/>
      <c r="I141" s="134"/>
      <c r="J141" s="122"/>
      <c r="K141" s="134"/>
      <c r="L141" s="122"/>
      <c r="M141" s="134"/>
      <c r="N141" s="123">
        <f t="shared" si="27"/>
        <v>2</v>
      </c>
      <c r="O141" s="122"/>
      <c r="P141" s="134"/>
      <c r="Q141" s="123">
        <f t="shared" si="28"/>
        <v>2</v>
      </c>
      <c r="R141" s="121">
        <f t="shared" si="30"/>
        <v>61</v>
      </c>
      <c r="S141" s="122">
        <f t="shared" si="30"/>
        <v>0</v>
      </c>
      <c r="T141" s="122"/>
      <c r="U141" s="122"/>
      <c r="V141" s="123">
        <f t="shared" si="29"/>
        <v>61</v>
      </c>
      <c r="W141" s="107">
        <f t="shared" si="25"/>
        <v>2</v>
      </c>
      <c r="X141" s="265" t="s">
        <v>908</v>
      </c>
    </row>
    <row r="142" spans="1:24" ht="24" customHeight="1">
      <c r="A142" s="105">
        <v>2070113</v>
      </c>
      <c r="B142" s="106" t="s">
        <v>218</v>
      </c>
      <c r="C142" s="122">
        <v>40</v>
      </c>
      <c r="D142" s="122">
        <v>0</v>
      </c>
      <c r="E142" s="123">
        <f t="shared" si="26"/>
        <v>40</v>
      </c>
      <c r="F142" s="122">
        <v>9</v>
      </c>
      <c r="G142" s="134" t="s">
        <v>578</v>
      </c>
      <c r="H142" s="122"/>
      <c r="I142" s="134"/>
      <c r="J142" s="122"/>
      <c r="K142" s="134"/>
      <c r="L142" s="122"/>
      <c r="M142" s="134"/>
      <c r="N142" s="123">
        <f t="shared" si="27"/>
        <v>9</v>
      </c>
      <c r="O142" s="122"/>
      <c r="P142" s="134"/>
      <c r="Q142" s="123">
        <f t="shared" si="28"/>
        <v>9</v>
      </c>
      <c r="R142" s="121">
        <f t="shared" si="30"/>
        <v>49</v>
      </c>
      <c r="S142" s="122">
        <f t="shared" si="30"/>
        <v>0</v>
      </c>
      <c r="T142" s="122"/>
      <c r="U142" s="122"/>
      <c r="V142" s="123">
        <f t="shared" si="29"/>
        <v>49</v>
      </c>
      <c r="W142" s="107">
        <f t="shared" si="25"/>
        <v>9</v>
      </c>
      <c r="X142" s="265" t="s">
        <v>928</v>
      </c>
    </row>
    <row r="143" spans="1:24" ht="70.95" customHeight="1">
      <c r="A143" s="105">
        <v>2070199</v>
      </c>
      <c r="B143" s="106" t="s">
        <v>219</v>
      </c>
      <c r="C143" s="122">
        <v>1779</v>
      </c>
      <c r="D143" s="122">
        <v>200</v>
      </c>
      <c r="E143" s="123">
        <f t="shared" si="26"/>
        <v>1979</v>
      </c>
      <c r="F143" s="122"/>
      <c r="G143" s="134"/>
      <c r="H143" s="122"/>
      <c r="I143" s="134"/>
      <c r="J143" s="122"/>
      <c r="K143" s="134"/>
      <c r="L143" s="122">
        <v>110</v>
      </c>
      <c r="M143" s="134" t="s">
        <v>662</v>
      </c>
      <c r="N143" s="123">
        <f t="shared" si="27"/>
        <v>110</v>
      </c>
      <c r="O143" s="122"/>
      <c r="P143" s="134"/>
      <c r="Q143" s="123">
        <f t="shared" si="28"/>
        <v>110</v>
      </c>
      <c r="R143" s="121">
        <f t="shared" si="30"/>
        <v>1889</v>
      </c>
      <c r="S143" s="122">
        <f t="shared" si="30"/>
        <v>200</v>
      </c>
      <c r="T143" s="122"/>
      <c r="U143" s="122">
        <v>200</v>
      </c>
      <c r="V143" s="123">
        <f t="shared" si="29"/>
        <v>2089</v>
      </c>
      <c r="W143" s="107">
        <f t="shared" si="25"/>
        <v>110</v>
      </c>
      <c r="X143" s="265" t="s">
        <v>929</v>
      </c>
    </row>
    <row r="144" spans="1:24" ht="24" customHeight="1">
      <c r="A144" s="100" t="s">
        <v>663</v>
      </c>
      <c r="B144" s="101" t="s">
        <v>220</v>
      </c>
      <c r="C144" s="102">
        <f>C145</f>
        <v>63</v>
      </c>
      <c r="D144" s="102">
        <f>D145</f>
        <v>80</v>
      </c>
      <c r="E144" s="103">
        <f t="shared" si="26"/>
        <v>143</v>
      </c>
      <c r="F144" s="102">
        <f>F145</f>
        <v>6</v>
      </c>
      <c r="G144" s="133"/>
      <c r="H144" s="102">
        <f>H145</f>
        <v>0</v>
      </c>
      <c r="I144" s="133"/>
      <c r="J144" s="102">
        <f>J145</f>
        <v>0</v>
      </c>
      <c r="K144" s="133"/>
      <c r="L144" s="102">
        <f>L145</f>
        <v>0</v>
      </c>
      <c r="M144" s="133"/>
      <c r="N144" s="103">
        <f t="shared" si="27"/>
        <v>6</v>
      </c>
      <c r="O144" s="102">
        <f>O145</f>
        <v>0</v>
      </c>
      <c r="P144" s="133"/>
      <c r="Q144" s="103">
        <f t="shared" si="28"/>
        <v>6</v>
      </c>
      <c r="R144" s="102">
        <f>R145</f>
        <v>69</v>
      </c>
      <c r="S144" s="102">
        <f>S145</f>
        <v>80</v>
      </c>
      <c r="T144" s="102">
        <f>T145</f>
        <v>80</v>
      </c>
      <c r="U144" s="102">
        <f>U145</f>
        <v>0</v>
      </c>
      <c r="V144" s="103">
        <f t="shared" si="29"/>
        <v>149</v>
      </c>
      <c r="W144" s="104">
        <f t="shared" si="25"/>
        <v>6</v>
      </c>
      <c r="X144" s="264"/>
    </row>
    <row r="145" spans="1:24" ht="24" customHeight="1">
      <c r="A145" s="105">
        <v>2070205</v>
      </c>
      <c r="B145" s="106" t="s">
        <v>221</v>
      </c>
      <c r="C145" s="122">
        <v>63</v>
      </c>
      <c r="D145" s="122">
        <v>80</v>
      </c>
      <c r="E145" s="123">
        <f t="shared" si="26"/>
        <v>143</v>
      </c>
      <c r="F145" s="122">
        <v>6</v>
      </c>
      <c r="G145" s="134" t="s">
        <v>578</v>
      </c>
      <c r="H145" s="122"/>
      <c r="I145" s="134"/>
      <c r="J145" s="122"/>
      <c r="K145" s="134"/>
      <c r="L145" s="122"/>
      <c r="M145" s="134"/>
      <c r="N145" s="123">
        <f t="shared" si="27"/>
        <v>6</v>
      </c>
      <c r="O145" s="122"/>
      <c r="P145" s="134"/>
      <c r="Q145" s="123">
        <f t="shared" si="28"/>
        <v>6</v>
      </c>
      <c r="R145" s="121">
        <f>C145+N145</f>
        <v>69</v>
      </c>
      <c r="S145" s="122">
        <f>D145+O145</f>
        <v>80</v>
      </c>
      <c r="T145" s="122">
        <v>80</v>
      </c>
      <c r="U145" s="122"/>
      <c r="V145" s="123">
        <f t="shared" si="29"/>
        <v>149</v>
      </c>
      <c r="W145" s="107">
        <f t="shared" si="25"/>
        <v>6</v>
      </c>
      <c r="X145" s="265" t="s">
        <v>494</v>
      </c>
    </row>
    <row r="146" spans="1:24" ht="24" customHeight="1">
      <c r="A146" s="100" t="s">
        <v>664</v>
      </c>
      <c r="B146" s="101" t="s">
        <v>222</v>
      </c>
      <c r="C146" s="102">
        <f>SUM(C147:C149)</f>
        <v>822</v>
      </c>
      <c r="D146" s="102">
        <f>SUM(D147:D149)</f>
        <v>37</v>
      </c>
      <c r="E146" s="103">
        <f t="shared" si="26"/>
        <v>859</v>
      </c>
      <c r="F146" s="102">
        <f>SUM(F147:F149)</f>
        <v>-43</v>
      </c>
      <c r="G146" s="133"/>
      <c r="H146" s="102">
        <f>SUM(H147:H149)</f>
        <v>0</v>
      </c>
      <c r="I146" s="133"/>
      <c r="J146" s="102">
        <f>SUM(J147:J149)</f>
        <v>0</v>
      </c>
      <c r="K146" s="133"/>
      <c r="L146" s="102">
        <f>SUM(L147:L149)</f>
        <v>0</v>
      </c>
      <c r="M146" s="133"/>
      <c r="N146" s="103">
        <f t="shared" si="27"/>
        <v>-43</v>
      </c>
      <c r="O146" s="102">
        <f>SUM(O147:O149)</f>
        <v>0</v>
      </c>
      <c r="P146" s="133"/>
      <c r="Q146" s="103">
        <f t="shared" si="28"/>
        <v>-43</v>
      </c>
      <c r="R146" s="102">
        <f>SUM(R147:R149)</f>
        <v>779</v>
      </c>
      <c r="S146" s="102">
        <f>SUM(S147:S149)</f>
        <v>37</v>
      </c>
      <c r="T146" s="102">
        <f>SUM(T147:T149)</f>
        <v>37</v>
      </c>
      <c r="U146" s="102">
        <f>SUM(U147:U149)</f>
        <v>0</v>
      </c>
      <c r="V146" s="103">
        <f t="shared" si="29"/>
        <v>816</v>
      </c>
      <c r="W146" s="104">
        <f t="shared" si="25"/>
        <v>-43</v>
      </c>
      <c r="X146" s="264"/>
    </row>
    <row r="147" spans="1:24" ht="24" customHeight="1">
      <c r="A147" s="105">
        <v>2070801</v>
      </c>
      <c r="B147" s="106" t="s">
        <v>122</v>
      </c>
      <c r="C147" s="122">
        <v>385</v>
      </c>
      <c r="D147" s="122">
        <v>0</v>
      </c>
      <c r="E147" s="123">
        <f t="shared" si="26"/>
        <v>385</v>
      </c>
      <c r="F147" s="122">
        <v>-43</v>
      </c>
      <c r="G147" s="134" t="s">
        <v>578</v>
      </c>
      <c r="H147" s="122"/>
      <c r="I147" s="134"/>
      <c r="J147" s="122"/>
      <c r="K147" s="134"/>
      <c r="L147" s="122"/>
      <c r="M147" s="134"/>
      <c r="N147" s="123">
        <f t="shared" si="27"/>
        <v>-43</v>
      </c>
      <c r="O147" s="122"/>
      <c r="P147" s="134"/>
      <c r="Q147" s="123">
        <f t="shared" si="28"/>
        <v>-43</v>
      </c>
      <c r="R147" s="121">
        <f t="shared" ref="R147:S149" si="31">C147+N147</f>
        <v>342</v>
      </c>
      <c r="S147" s="122">
        <f t="shared" si="31"/>
        <v>0</v>
      </c>
      <c r="T147" s="122"/>
      <c r="U147" s="122"/>
      <c r="V147" s="123">
        <f t="shared" si="29"/>
        <v>342</v>
      </c>
      <c r="W147" s="107">
        <f t="shared" si="25"/>
        <v>-43</v>
      </c>
      <c r="X147" s="265" t="s">
        <v>930</v>
      </c>
    </row>
    <row r="148" spans="1:24" ht="24" customHeight="1">
      <c r="A148" s="105">
        <v>2070805</v>
      </c>
      <c r="B148" s="106" t="s">
        <v>223</v>
      </c>
      <c r="C148" s="122"/>
      <c r="D148" s="122">
        <v>0</v>
      </c>
      <c r="E148" s="123">
        <f t="shared" si="26"/>
        <v>0</v>
      </c>
      <c r="F148" s="122"/>
      <c r="G148" s="134"/>
      <c r="H148" s="122"/>
      <c r="I148" s="134"/>
      <c r="J148" s="122"/>
      <c r="K148" s="134"/>
      <c r="L148" s="122"/>
      <c r="M148" s="134"/>
      <c r="N148" s="123">
        <f t="shared" si="27"/>
        <v>0</v>
      </c>
      <c r="O148" s="122"/>
      <c r="P148" s="134"/>
      <c r="Q148" s="123">
        <f t="shared" si="28"/>
        <v>0</v>
      </c>
      <c r="R148" s="121">
        <f t="shared" si="31"/>
        <v>0</v>
      </c>
      <c r="S148" s="122">
        <f t="shared" si="31"/>
        <v>0</v>
      </c>
      <c r="T148" s="122"/>
      <c r="U148" s="122"/>
      <c r="V148" s="123">
        <f t="shared" si="29"/>
        <v>0</v>
      </c>
      <c r="W148" s="107">
        <f t="shared" si="25"/>
        <v>0</v>
      </c>
      <c r="X148" s="265"/>
    </row>
    <row r="149" spans="1:24" s="185" customFormat="1" ht="24" customHeight="1">
      <c r="A149" s="182">
        <v>2070899</v>
      </c>
      <c r="B149" s="183" t="s">
        <v>665</v>
      </c>
      <c r="C149" s="184">
        <v>437</v>
      </c>
      <c r="D149" s="184">
        <v>37</v>
      </c>
      <c r="E149" s="123">
        <f t="shared" si="26"/>
        <v>474</v>
      </c>
      <c r="F149" s="184"/>
      <c r="G149" s="134"/>
      <c r="H149" s="184"/>
      <c r="I149" s="134"/>
      <c r="J149" s="184"/>
      <c r="K149" s="134"/>
      <c r="L149" s="184"/>
      <c r="M149" s="134"/>
      <c r="N149" s="123">
        <f t="shared" si="27"/>
        <v>0</v>
      </c>
      <c r="O149" s="184"/>
      <c r="P149" s="134"/>
      <c r="Q149" s="123">
        <f t="shared" si="28"/>
        <v>0</v>
      </c>
      <c r="R149" s="121">
        <f t="shared" si="31"/>
        <v>437</v>
      </c>
      <c r="S149" s="122">
        <f t="shared" si="31"/>
        <v>37</v>
      </c>
      <c r="T149" s="184">
        <v>37</v>
      </c>
      <c r="U149" s="184"/>
      <c r="V149" s="123">
        <f t="shared" si="29"/>
        <v>474</v>
      </c>
      <c r="W149" s="107">
        <f t="shared" si="25"/>
        <v>0</v>
      </c>
      <c r="X149" s="265"/>
    </row>
    <row r="150" spans="1:24" ht="24" customHeight="1">
      <c r="A150" s="100" t="s">
        <v>666</v>
      </c>
      <c r="B150" s="101" t="s">
        <v>224</v>
      </c>
      <c r="C150" s="102">
        <f>SUM(C151:C151)</f>
        <v>1460</v>
      </c>
      <c r="D150" s="102">
        <f>SUM(D151:D151)</f>
        <v>285</v>
      </c>
      <c r="E150" s="103">
        <f t="shared" si="26"/>
        <v>1745</v>
      </c>
      <c r="F150" s="102">
        <f>SUM(F151:F151)</f>
        <v>0</v>
      </c>
      <c r="G150" s="133"/>
      <c r="H150" s="102">
        <f>SUM(H151:H151)</f>
        <v>0</v>
      </c>
      <c r="I150" s="133"/>
      <c r="J150" s="102">
        <f>SUM(J151:J151)</f>
        <v>-919.37</v>
      </c>
      <c r="K150" s="133"/>
      <c r="L150" s="102">
        <f>SUM(L151:L151)</f>
        <v>37</v>
      </c>
      <c r="M150" s="133"/>
      <c r="N150" s="103">
        <f t="shared" si="27"/>
        <v>-882.37</v>
      </c>
      <c r="O150" s="102">
        <f>SUM(O151:O151)</f>
        <v>0</v>
      </c>
      <c r="P150" s="133"/>
      <c r="Q150" s="103">
        <f t="shared" si="28"/>
        <v>-882.37</v>
      </c>
      <c r="R150" s="102">
        <f>SUM(R151:R151)</f>
        <v>577.63</v>
      </c>
      <c r="S150" s="102">
        <f>SUM(S151:S151)</f>
        <v>285</v>
      </c>
      <c r="T150" s="102">
        <f>SUM(T151:T151)</f>
        <v>0</v>
      </c>
      <c r="U150" s="102">
        <f>SUM(U151:U151)</f>
        <v>285</v>
      </c>
      <c r="V150" s="103">
        <f t="shared" si="29"/>
        <v>862.63</v>
      </c>
      <c r="W150" s="104">
        <f t="shared" si="25"/>
        <v>-882.37</v>
      </c>
      <c r="X150" s="264"/>
    </row>
    <row r="151" spans="1:24" ht="51" customHeight="1">
      <c r="A151" s="105">
        <v>2079999</v>
      </c>
      <c r="B151" s="106" t="s">
        <v>224</v>
      </c>
      <c r="C151" s="122">
        <v>1460</v>
      </c>
      <c r="D151" s="122">
        <v>285</v>
      </c>
      <c r="E151" s="123">
        <f t="shared" si="26"/>
        <v>1745</v>
      </c>
      <c r="F151" s="122"/>
      <c r="G151" s="134"/>
      <c r="H151" s="122"/>
      <c r="I151" s="134"/>
      <c r="J151" s="122">
        <v>-919.37</v>
      </c>
      <c r="K151" s="134" t="s">
        <v>999</v>
      </c>
      <c r="L151" s="122">
        <v>37</v>
      </c>
      <c r="M151" s="134" t="s">
        <v>667</v>
      </c>
      <c r="N151" s="123">
        <f t="shared" si="27"/>
        <v>-882.37</v>
      </c>
      <c r="O151" s="122"/>
      <c r="P151" s="134"/>
      <c r="Q151" s="123">
        <f t="shared" si="28"/>
        <v>-882.37</v>
      </c>
      <c r="R151" s="121">
        <f>C151+N151</f>
        <v>577.63</v>
      </c>
      <c r="S151" s="122">
        <f>D151+O151</f>
        <v>285</v>
      </c>
      <c r="T151" s="122"/>
      <c r="U151" s="122">
        <v>285</v>
      </c>
      <c r="V151" s="123">
        <f t="shared" si="29"/>
        <v>862.63</v>
      </c>
      <c r="W151" s="107">
        <f t="shared" si="25"/>
        <v>-882.37</v>
      </c>
      <c r="X151" s="265" t="s">
        <v>1011</v>
      </c>
    </row>
    <row r="152" spans="1:24" ht="24" customHeight="1">
      <c r="A152" s="95" t="s">
        <v>668</v>
      </c>
      <c r="B152" s="96" t="s">
        <v>103</v>
      </c>
      <c r="C152" s="97">
        <f>SUM(C153,C156,C161,C165,C167,C175,C178,C183,C189,C192,C195,C198,C200,C202,C204,C208)</f>
        <v>9792</v>
      </c>
      <c r="D152" s="97">
        <f>SUM(D153,D156,D161,D165,D167,D175,D178,D183,D189,D192,D195,D198,D200,D202,D204,D208)</f>
        <v>4588</v>
      </c>
      <c r="E152" s="98">
        <f t="shared" si="26"/>
        <v>14380</v>
      </c>
      <c r="F152" s="97">
        <f>SUM(F153,F156,F161,F165,F167,F175,F178,F183,F189,F192,F195,F198,F200,F202,F204,F208)</f>
        <v>-312</v>
      </c>
      <c r="G152" s="132"/>
      <c r="H152" s="97">
        <f>SUM(H153,H156,H161,H165,H167,H175,H178,H183,H189,H192,H195,H198,H200,H202,H204,H208)</f>
        <v>0</v>
      </c>
      <c r="I152" s="132"/>
      <c r="J152" s="97">
        <f>SUM(J153,J156,J161,J165,J167,J175,J178,J183,J189,J192,J195,J198,J200,J202,J204,J208)</f>
        <v>-86</v>
      </c>
      <c r="K152" s="132"/>
      <c r="L152" s="97">
        <f>SUM(L153,L156,L161,L165,L167,L175,L178,L183,L189,L192,L195,L198,L200,L202,L204,L208)</f>
        <v>1754</v>
      </c>
      <c r="M152" s="132"/>
      <c r="N152" s="98">
        <f t="shared" si="27"/>
        <v>1356</v>
      </c>
      <c r="O152" s="97">
        <f>SUM(O153,O156,O161,O165,O167,O175,O178,O183,O189,O192,O195,O198,O200,O202,O204,O208)</f>
        <v>510</v>
      </c>
      <c r="P152" s="132"/>
      <c r="Q152" s="98">
        <f t="shared" si="28"/>
        <v>1866</v>
      </c>
      <c r="R152" s="97">
        <f>SUM(R153,R156,R161,R165,R167,R175,R178,R183,R189,R192,R195,R198,R200,R202,R204,R208)</f>
        <v>11148</v>
      </c>
      <c r="S152" s="97">
        <f>SUM(S153,S156,S161,S165,S167,S175,S178,S183,S189,S192,S195,S198,S200,S202,S204,S208)</f>
        <v>5098</v>
      </c>
      <c r="T152" s="97">
        <f>SUM(T153,T156,T161,T165,T167,T175,T178,T183,T189,T192,T195,T198,T200,T202,T204,T208)</f>
        <v>3797</v>
      </c>
      <c r="U152" s="97">
        <f>SUM(U153,U156,U161,U165,U167,U175,U178,U183,U189,U192,U195,U198,U200,U202,U204,U208)</f>
        <v>791</v>
      </c>
      <c r="V152" s="98">
        <f t="shared" si="29"/>
        <v>16246</v>
      </c>
      <c r="W152" s="99">
        <f t="shared" si="25"/>
        <v>1866</v>
      </c>
      <c r="X152" s="263"/>
    </row>
    <row r="153" spans="1:24" ht="24" customHeight="1">
      <c r="A153" s="100" t="s">
        <v>669</v>
      </c>
      <c r="B153" s="101" t="s">
        <v>225</v>
      </c>
      <c r="C153" s="102">
        <f>SUM(C154:C155)</f>
        <v>427</v>
      </c>
      <c r="D153" s="102">
        <f>SUM(D154:D155)</f>
        <v>-27</v>
      </c>
      <c r="E153" s="103">
        <f t="shared" si="26"/>
        <v>400</v>
      </c>
      <c r="F153" s="102">
        <f>SUM(F154:F155)</f>
        <v>-3</v>
      </c>
      <c r="G153" s="133"/>
      <c r="H153" s="102">
        <f>SUM(H154:H155)</f>
        <v>0</v>
      </c>
      <c r="I153" s="133"/>
      <c r="J153" s="102">
        <f>SUM(J154:J155)</f>
        <v>8</v>
      </c>
      <c r="K153" s="133"/>
      <c r="L153" s="102">
        <f>SUM(L154:L155)</f>
        <v>0</v>
      </c>
      <c r="M153" s="133"/>
      <c r="N153" s="103">
        <f t="shared" si="27"/>
        <v>5</v>
      </c>
      <c r="O153" s="102">
        <f>SUM(O154:O155)</f>
        <v>0</v>
      </c>
      <c r="P153" s="133"/>
      <c r="Q153" s="103">
        <f t="shared" si="28"/>
        <v>5</v>
      </c>
      <c r="R153" s="102">
        <f>SUM(R154:R155)</f>
        <v>432</v>
      </c>
      <c r="S153" s="102">
        <f>SUM(S154:S155)</f>
        <v>-27</v>
      </c>
      <c r="T153" s="102">
        <f>SUM(T154:T155)</f>
        <v>0</v>
      </c>
      <c r="U153" s="102">
        <f>SUM(U154:U155)</f>
        <v>-27</v>
      </c>
      <c r="V153" s="103">
        <f t="shared" si="29"/>
        <v>405</v>
      </c>
      <c r="W153" s="104">
        <f t="shared" si="25"/>
        <v>5</v>
      </c>
      <c r="X153" s="264"/>
    </row>
    <row r="154" spans="1:24" ht="24" customHeight="1">
      <c r="A154" s="105">
        <v>2080101</v>
      </c>
      <c r="B154" s="106" t="s">
        <v>122</v>
      </c>
      <c r="C154" s="122">
        <v>320</v>
      </c>
      <c r="D154" s="122">
        <v>0</v>
      </c>
      <c r="E154" s="123">
        <f t="shared" si="26"/>
        <v>320</v>
      </c>
      <c r="F154" s="122">
        <v>-3</v>
      </c>
      <c r="G154" s="134" t="s">
        <v>578</v>
      </c>
      <c r="H154" s="122"/>
      <c r="I154" s="134"/>
      <c r="J154" s="122"/>
      <c r="K154" s="134"/>
      <c r="L154" s="122"/>
      <c r="M154" s="134"/>
      <c r="N154" s="123">
        <f t="shared" si="27"/>
        <v>-3</v>
      </c>
      <c r="O154" s="122"/>
      <c r="P154" s="134"/>
      <c r="Q154" s="123">
        <f t="shared" si="28"/>
        <v>-3</v>
      </c>
      <c r="R154" s="121">
        <f>C154+N154</f>
        <v>317</v>
      </c>
      <c r="S154" s="122">
        <f>D154+O154</f>
        <v>0</v>
      </c>
      <c r="T154" s="122">
        <v>0</v>
      </c>
      <c r="U154" s="122">
        <v>0</v>
      </c>
      <c r="V154" s="123">
        <f t="shared" si="29"/>
        <v>317</v>
      </c>
      <c r="W154" s="107">
        <f t="shared" si="25"/>
        <v>-3</v>
      </c>
      <c r="X154" s="265" t="s">
        <v>931</v>
      </c>
    </row>
    <row r="155" spans="1:24" ht="49.2" customHeight="1">
      <c r="A155" s="105">
        <v>2080199</v>
      </c>
      <c r="B155" s="106" t="s">
        <v>226</v>
      </c>
      <c r="C155" s="122">
        <v>107</v>
      </c>
      <c r="D155" s="122">
        <v>-27</v>
      </c>
      <c r="E155" s="123">
        <f t="shared" si="26"/>
        <v>80</v>
      </c>
      <c r="F155" s="122"/>
      <c r="G155" s="134"/>
      <c r="H155" s="122"/>
      <c r="I155" s="134"/>
      <c r="J155" s="122">
        <v>8</v>
      </c>
      <c r="K155" s="134" t="s">
        <v>670</v>
      </c>
      <c r="L155" s="122"/>
      <c r="M155" s="134"/>
      <c r="N155" s="123">
        <f t="shared" si="27"/>
        <v>8</v>
      </c>
      <c r="O155" s="122"/>
      <c r="P155" s="134"/>
      <c r="Q155" s="123">
        <f t="shared" si="28"/>
        <v>8</v>
      </c>
      <c r="R155" s="121">
        <f>C155+N155</f>
        <v>115</v>
      </c>
      <c r="S155" s="122">
        <f>D155+O155</f>
        <v>-27</v>
      </c>
      <c r="T155" s="122">
        <v>0</v>
      </c>
      <c r="U155" s="122">
        <v>-27</v>
      </c>
      <c r="V155" s="123">
        <f t="shared" si="29"/>
        <v>88</v>
      </c>
      <c r="W155" s="107">
        <f t="shared" si="25"/>
        <v>8</v>
      </c>
      <c r="X155" s="265" t="s">
        <v>932</v>
      </c>
    </row>
    <row r="156" spans="1:24" ht="24" customHeight="1">
      <c r="A156" s="100" t="s">
        <v>671</v>
      </c>
      <c r="B156" s="101" t="s">
        <v>227</v>
      </c>
      <c r="C156" s="102">
        <f>SUM(C157:C160)</f>
        <v>532</v>
      </c>
      <c r="D156" s="102">
        <f>SUM(D157:D160)</f>
        <v>102</v>
      </c>
      <c r="E156" s="103">
        <f t="shared" si="26"/>
        <v>634</v>
      </c>
      <c r="F156" s="102">
        <f>SUM(F157:F160)</f>
        <v>-16</v>
      </c>
      <c r="G156" s="133"/>
      <c r="H156" s="102">
        <f>SUM(H157:H160)</f>
        <v>0</v>
      </c>
      <c r="I156" s="133"/>
      <c r="J156" s="102">
        <f>SUM(J157:J160)</f>
        <v>0</v>
      </c>
      <c r="K156" s="133"/>
      <c r="L156" s="102">
        <f>SUM(L157:L160)</f>
        <v>125</v>
      </c>
      <c r="M156" s="133"/>
      <c r="N156" s="103">
        <f t="shared" si="27"/>
        <v>109</v>
      </c>
      <c r="O156" s="102">
        <f>SUM(O157:O160)</f>
        <v>0</v>
      </c>
      <c r="P156" s="133"/>
      <c r="Q156" s="103">
        <f t="shared" si="28"/>
        <v>109</v>
      </c>
      <c r="R156" s="102">
        <f>SUM(R157:R160)</f>
        <v>641</v>
      </c>
      <c r="S156" s="102">
        <f>SUM(S157:S160)</f>
        <v>102</v>
      </c>
      <c r="T156" s="102">
        <f>SUM(T157:T160)</f>
        <v>101</v>
      </c>
      <c r="U156" s="102">
        <f>SUM(U157:U160)</f>
        <v>1</v>
      </c>
      <c r="V156" s="103">
        <f t="shared" si="29"/>
        <v>743</v>
      </c>
      <c r="W156" s="104">
        <f t="shared" si="25"/>
        <v>109</v>
      </c>
      <c r="X156" s="264"/>
    </row>
    <row r="157" spans="1:24" ht="24" customHeight="1">
      <c r="A157" s="105">
        <v>2080201</v>
      </c>
      <c r="B157" s="106" t="s">
        <v>122</v>
      </c>
      <c r="C157" s="122">
        <v>238</v>
      </c>
      <c r="D157" s="122">
        <v>0</v>
      </c>
      <c r="E157" s="123">
        <f t="shared" si="26"/>
        <v>238</v>
      </c>
      <c r="F157" s="122">
        <v>-16</v>
      </c>
      <c r="G157" s="134" t="s">
        <v>578</v>
      </c>
      <c r="H157" s="122"/>
      <c r="I157" s="134"/>
      <c r="J157" s="122"/>
      <c r="K157" s="134"/>
      <c r="L157" s="122"/>
      <c r="M157" s="134"/>
      <c r="N157" s="123">
        <f t="shared" si="27"/>
        <v>-16</v>
      </c>
      <c r="O157" s="122"/>
      <c r="P157" s="134"/>
      <c r="Q157" s="123">
        <f t="shared" si="28"/>
        <v>-16</v>
      </c>
      <c r="R157" s="121">
        <f t="shared" ref="R157:S160" si="32">C157+N157</f>
        <v>222</v>
      </c>
      <c r="S157" s="122">
        <f t="shared" si="32"/>
        <v>0</v>
      </c>
      <c r="T157" s="122">
        <v>0</v>
      </c>
      <c r="U157" s="122">
        <v>0</v>
      </c>
      <c r="V157" s="123">
        <f t="shared" si="29"/>
        <v>222</v>
      </c>
      <c r="W157" s="107">
        <f t="shared" si="25"/>
        <v>-16</v>
      </c>
      <c r="X157" s="265" t="s">
        <v>933</v>
      </c>
    </row>
    <row r="158" spans="1:24" ht="24" customHeight="1">
      <c r="A158" s="105">
        <v>2080206</v>
      </c>
      <c r="B158" s="106" t="s">
        <v>228</v>
      </c>
      <c r="C158" s="122">
        <v>7</v>
      </c>
      <c r="D158" s="122">
        <v>0</v>
      </c>
      <c r="E158" s="123">
        <f t="shared" si="26"/>
        <v>7</v>
      </c>
      <c r="F158" s="122"/>
      <c r="G158" s="134"/>
      <c r="H158" s="122"/>
      <c r="I158" s="134"/>
      <c r="J158" s="122"/>
      <c r="K158" s="134"/>
      <c r="L158" s="122"/>
      <c r="M158" s="134"/>
      <c r="N158" s="123">
        <f t="shared" si="27"/>
        <v>0</v>
      </c>
      <c r="O158" s="122"/>
      <c r="P158" s="134"/>
      <c r="Q158" s="123">
        <f t="shared" si="28"/>
        <v>0</v>
      </c>
      <c r="R158" s="121">
        <f t="shared" si="32"/>
        <v>7</v>
      </c>
      <c r="S158" s="122">
        <f t="shared" si="32"/>
        <v>0</v>
      </c>
      <c r="T158" s="122">
        <v>0</v>
      </c>
      <c r="U158" s="122">
        <v>0</v>
      </c>
      <c r="V158" s="123">
        <f t="shared" si="29"/>
        <v>7</v>
      </c>
      <c r="W158" s="107">
        <f t="shared" si="25"/>
        <v>0</v>
      </c>
      <c r="X158" s="265"/>
    </row>
    <row r="159" spans="1:24" ht="29.4" customHeight="1">
      <c r="A159" s="105">
        <v>2080208</v>
      </c>
      <c r="B159" s="106" t="s">
        <v>229</v>
      </c>
      <c r="C159" s="122">
        <v>120</v>
      </c>
      <c r="D159" s="122">
        <v>26</v>
      </c>
      <c r="E159" s="123">
        <f t="shared" si="26"/>
        <v>146</v>
      </c>
      <c r="F159" s="122"/>
      <c r="G159" s="134"/>
      <c r="H159" s="122"/>
      <c r="I159" s="134"/>
      <c r="J159" s="122"/>
      <c r="K159" s="134"/>
      <c r="L159" s="122">
        <v>28</v>
      </c>
      <c r="M159" s="134" t="s">
        <v>672</v>
      </c>
      <c r="N159" s="123">
        <f t="shared" si="27"/>
        <v>28</v>
      </c>
      <c r="O159" s="122"/>
      <c r="P159" s="134"/>
      <c r="Q159" s="123">
        <f t="shared" si="28"/>
        <v>28</v>
      </c>
      <c r="R159" s="121">
        <f t="shared" si="32"/>
        <v>148</v>
      </c>
      <c r="S159" s="122">
        <f t="shared" si="32"/>
        <v>26</v>
      </c>
      <c r="T159" s="122">
        <v>26</v>
      </c>
      <c r="U159" s="122"/>
      <c r="V159" s="123">
        <f t="shared" si="29"/>
        <v>174</v>
      </c>
      <c r="W159" s="107">
        <f t="shared" si="25"/>
        <v>28</v>
      </c>
      <c r="X159" s="265" t="s">
        <v>934</v>
      </c>
    </row>
    <row r="160" spans="1:24" ht="76.95" customHeight="1">
      <c r="A160" s="105">
        <v>2080299</v>
      </c>
      <c r="B160" s="106" t="s">
        <v>230</v>
      </c>
      <c r="C160" s="122">
        <v>167</v>
      </c>
      <c r="D160" s="122">
        <v>76</v>
      </c>
      <c r="E160" s="123">
        <f t="shared" si="26"/>
        <v>243</v>
      </c>
      <c r="F160" s="122"/>
      <c r="G160" s="134"/>
      <c r="H160" s="122"/>
      <c r="I160" s="134"/>
      <c r="J160" s="122"/>
      <c r="K160" s="134"/>
      <c r="L160" s="122">
        <v>97</v>
      </c>
      <c r="M160" s="134" t="s">
        <v>673</v>
      </c>
      <c r="N160" s="123">
        <f t="shared" si="27"/>
        <v>97</v>
      </c>
      <c r="O160" s="122"/>
      <c r="P160" s="134"/>
      <c r="Q160" s="123">
        <f t="shared" si="28"/>
        <v>97</v>
      </c>
      <c r="R160" s="121">
        <f t="shared" si="32"/>
        <v>264</v>
      </c>
      <c r="S160" s="122">
        <f t="shared" si="32"/>
        <v>76</v>
      </c>
      <c r="T160" s="122">
        <v>75</v>
      </c>
      <c r="U160" s="122">
        <v>1</v>
      </c>
      <c r="V160" s="123">
        <f t="shared" si="29"/>
        <v>340</v>
      </c>
      <c r="W160" s="107">
        <f t="shared" si="25"/>
        <v>97</v>
      </c>
      <c r="X160" s="265" t="s">
        <v>1021</v>
      </c>
    </row>
    <row r="161" spans="1:24" ht="24" customHeight="1">
      <c r="A161" s="100" t="s">
        <v>674</v>
      </c>
      <c r="B161" s="101" t="s">
        <v>231</v>
      </c>
      <c r="C161" s="102">
        <f>SUM(C162:C164)</f>
        <v>4602</v>
      </c>
      <c r="D161" s="102">
        <f>SUM(D162:D164)</f>
        <v>0</v>
      </c>
      <c r="E161" s="103">
        <f t="shared" si="26"/>
        <v>4602</v>
      </c>
      <c r="F161" s="102">
        <f>SUM(F162:F164)</f>
        <v>-302</v>
      </c>
      <c r="G161" s="133"/>
      <c r="H161" s="102">
        <f>SUM(H162:H164)</f>
        <v>0</v>
      </c>
      <c r="I161" s="133"/>
      <c r="J161" s="102">
        <f>SUM(J162:J164)</f>
        <v>0</v>
      </c>
      <c r="K161" s="133"/>
      <c r="L161" s="102">
        <f>SUM(L162:L164)</f>
        <v>490</v>
      </c>
      <c r="M161" s="133"/>
      <c r="N161" s="103">
        <f t="shared" si="27"/>
        <v>188</v>
      </c>
      <c r="O161" s="102">
        <f>SUM(O162:O164)</f>
        <v>0</v>
      </c>
      <c r="P161" s="133"/>
      <c r="Q161" s="103">
        <f t="shared" si="28"/>
        <v>188</v>
      </c>
      <c r="R161" s="102">
        <f>SUM(R162:R164)</f>
        <v>4790</v>
      </c>
      <c r="S161" s="102">
        <f>SUM(S162:S164)</f>
        <v>0</v>
      </c>
      <c r="T161" s="102">
        <f>SUM(T162:T164)</f>
        <v>0</v>
      </c>
      <c r="U161" s="102">
        <f>SUM(U162:U164)</f>
        <v>0</v>
      </c>
      <c r="V161" s="103">
        <f t="shared" si="29"/>
        <v>4790</v>
      </c>
      <c r="W161" s="104">
        <f t="shared" si="25"/>
        <v>188</v>
      </c>
      <c r="X161" s="264"/>
    </row>
    <row r="162" spans="1:24" ht="114.6" customHeight="1">
      <c r="A162" s="105">
        <v>2080505</v>
      </c>
      <c r="B162" s="106" t="s">
        <v>232</v>
      </c>
      <c r="C162" s="122">
        <v>3064</v>
      </c>
      <c r="D162" s="122">
        <v>0</v>
      </c>
      <c r="E162" s="123">
        <f t="shared" si="26"/>
        <v>3064</v>
      </c>
      <c r="F162" s="122">
        <v>-158</v>
      </c>
      <c r="G162" s="134" t="s">
        <v>578</v>
      </c>
      <c r="H162" s="122"/>
      <c r="I162" s="134"/>
      <c r="J162" s="122"/>
      <c r="K162" s="134"/>
      <c r="L162" s="122">
        <v>490</v>
      </c>
      <c r="M162" s="134" t="s">
        <v>834</v>
      </c>
      <c r="N162" s="123">
        <f t="shared" si="27"/>
        <v>332</v>
      </c>
      <c r="O162" s="122"/>
      <c r="P162" s="134"/>
      <c r="Q162" s="123">
        <f t="shared" si="28"/>
        <v>332</v>
      </c>
      <c r="R162" s="121">
        <f t="shared" ref="R162:S164" si="33">C162+N162</f>
        <v>3396</v>
      </c>
      <c r="S162" s="122">
        <f t="shared" si="33"/>
        <v>0</v>
      </c>
      <c r="T162" s="122">
        <v>0</v>
      </c>
      <c r="U162" s="122">
        <v>0</v>
      </c>
      <c r="V162" s="123">
        <f t="shared" si="29"/>
        <v>3396</v>
      </c>
      <c r="W162" s="107">
        <f t="shared" si="25"/>
        <v>332</v>
      </c>
      <c r="X162" s="265" t="s">
        <v>936</v>
      </c>
    </row>
    <row r="163" spans="1:24" ht="24" customHeight="1">
      <c r="A163" s="105">
        <v>2080506</v>
      </c>
      <c r="B163" s="106" t="s">
        <v>827</v>
      </c>
      <c r="C163" s="122">
        <v>1538</v>
      </c>
      <c r="D163" s="122">
        <v>0</v>
      </c>
      <c r="E163" s="123">
        <f t="shared" si="26"/>
        <v>1538</v>
      </c>
      <c r="F163" s="122">
        <v>-144</v>
      </c>
      <c r="G163" s="134" t="s">
        <v>578</v>
      </c>
      <c r="H163" s="122"/>
      <c r="I163" s="134"/>
      <c r="J163" s="122"/>
      <c r="K163" s="134"/>
      <c r="L163" s="122"/>
      <c r="M163" s="134"/>
      <c r="N163" s="123">
        <f t="shared" si="27"/>
        <v>-144</v>
      </c>
      <c r="O163" s="122"/>
      <c r="P163" s="134"/>
      <c r="Q163" s="123">
        <f t="shared" si="28"/>
        <v>-144</v>
      </c>
      <c r="R163" s="121">
        <f t="shared" si="33"/>
        <v>1394</v>
      </c>
      <c r="S163" s="122">
        <f t="shared" si="33"/>
        <v>0</v>
      </c>
      <c r="T163" s="122"/>
      <c r="U163" s="122"/>
      <c r="V163" s="123">
        <f t="shared" si="29"/>
        <v>1394</v>
      </c>
      <c r="W163" s="107">
        <f t="shared" si="25"/>
        <v>-144</v>
      </c>
      <c r="X163" s="265" t="s">
        <v>937</v>
      </c>
    </row>
    <row r="164" spans="1:24" ht="24" customHeight="1">
      <c r="A164" s="105">
        <v>2080507</v>
      </c>
      <c r="B164" s="106" t="s">
        <v>233</v>
      </c>
      <c r="C164" s="122"/>
      <c r="D164" s="122">
        <v>0</v>
      </c>
      <c r="E164" s="123">
        <f t="shared" si="26"/>
        <v>0</v>
      </c>
      <c r="F164" s="122"/>
      <c r="G164" s="134"/>
      <c r="H164" s="122"/>
      <c r="I164" s="134"/>
      <c r="J164" s="122"/>
      <c r="K164" s="134"/>
      <c r="L164" s="122"/>
      <c r="M164" s="134"/>
      <c r="N164" s="123">
        <f t="shared" si="27"/>
        <v>0</v>
      </c>
      <c r="O164" s="122"/>
      <c r="P164" s="134"/>
      <c r="Q164" s="123">
        <f t="shared" si="28"/>
        <v>0</v>
      </c>
      <c r="R164" s="121">
        <f t="shared" si="33"/>
        <v>0</v>
      </c>
      <c r="S164" s="122">
        <f t="shared" si="33"/>
        <v>0</v>
      </c>
      <c r="T164" s="122">
        <v>0</v>
      </c>
      <c r="U164" s="122">
        <v>0</v>
      </c>
      <c r="V164" s="123">
        <f t="shared" si="29"/>
        <v>0</v>
      </c>
      <c r="W164" s="107">
        <f t="shared" si="25"/>
        <v>0</v>
      </c>
      <c r="X164" s="265"/>
    </row>
    <row r="165" spans="1:24" ht="24" customHeight="1">
      <c r="A165" s="100" t="s">
        <v>675</v>
      </c>
      <c r="B165" s="101" t="s">
        <v>234</v>
      </c>
      <c r="C165" s="102">
        <f>C166</f>
        <v>79</v>
      </c>
      <c r="D165" s="102">
        <f>D166</f>
        <v>6</v>
      </c>
      <c r="E165" s="103">
        <f t="shared" si="26"/>
        <v>85</v>
      </c>
      <c r="F165" s="102">
        <f>F166</f>
        <v>0</v>
      </c>
      <c r="G165" s="133"/>
      <c r="H165" s="102">
        <f>H166</f>
        <v>0</v>
      </c>
      <c r="I165" s="133"/>
      <c r="J165" s="102">
        <f>J166</f>
        <v>0</v>
      </c>
      <c r="K165" s="133"/>
      <c r="L165" s="102">
        <f>L166</f>
        <v>563</v>
      </c>
      <c r="M165" s="133"/>
      <c r="N165" s="103">
        <f t="shared" si="27"/>
        <v>563</v>
      </c>
      <c r="O165" s="102">
        <f>O166</f>
        <v>210</v>
      </c>
      <c r="P165" s="133"/>
      <c r="Q165" s="103">
        <f t="shared" si="28"/>
        <v>773</v>
      </c>
      <c r="R165" s="102">
        <f>R166</f>
        <v>642</v>
      </c>
      <c r="S165" s="102">
        <f>S166</f>
        <v>216</v>
      </c>
      <c r="T165" s="102">
        <f>T166</f>
        <v>0</v>
      </c>
      <c r="U165" s="102">
        <f>U166</f>
        <v>6</v>
      </c>
      <c r="V165" s="103">
        <f t="shared" si="29"/>
        <v>858</v>
      </c>
      <c r="W165" s="104">
        <f t="shared" si="25"/>
        <v>773</v>
      </c>
      <c r="X165" s="264"/>
    </row>
    <row r="166" spans="1:24" ht="132" customHeight="1">
      <c r="A166" s="105">
        <v>2080799</v>
      </c>
      <c r="B166" s="106" t="s">
        <v>235</v>
      </c>
      <c r="C166" s="122">
        <v>79</v>
      </c>
      <c r="D166" s="122">
        <v>6</v>
      </c>
      <c r="E166" s="123">
        <f t="shared" si="26"/>
        <v>85</v>
      </c>
      <c r="F166" s="122"/>
      <c r="G166" s="134"/>
      <c r="H166" s="122"/>
      <c r="I166" s="134"/>
      <c r="J166" s="122"/>
      <c r="K166" s="134"/>
      <c r="L166" s="122">
        <v>563</v>
      </c>
      <c r="M166" s="134" t="s">
        <v>676</v>
      </c>
      <c r="N166" s="123">
        <f t="shared" si="27"/>
        <v>563</v>
      </c>
      <c r="O166" s="122">
        <v>210</v>
      </c>
      <c r="P166" s="134" t="s">
        <v>677</v>
      </c>
      <c r="Q166" s="123">
        <f t="shared" si="28"/>
        <v>773</v>
      </c>
      <c r="R166" s="121">
        <f>C166+N166</f>
        <v>642</v>
      </c>
      <c r="S166" s="122">
        <f>D166+O166</f>
        <v>216</v>
      </c>
      <c r="T166" s="122"/>
      <c r="U166" s="122">
        <v>6</v>
      </c>
      <c r="V166" s="123">
        <f t="shared" si="29"/>
        <v>858</v>
      </c>
      <c r="W166" s="107">
        <f t="shared" si="25"/>
        <v>773</v>
      </c>
      <c r="X166" s="265" t="s">
        <v>938</v>
      </c>
    </row>
    <row r="167" spans="1:24" ht="24" customHeight="1">
      <c r="A167" s="100" t="s">
        <v>678</v>
      </c>
      <c r="B167" s="101" t="s">
        <v>236</v>
      </c>
      <c r="C167" s="102">
        <f>SUM(C168:C174)</f>
        <v>413</v>
      </c>
      <c r="D167" s="102">
        <f>SUM(D168:D174)</f>
        <v>308</v>
      </c>
      <c r="E167" s="103">
        <f t="shared" si="26"/>
        <v>721</v>
      </c>
      <c r="F167" s="102">
        <f>SUM(F168:F174)</f>
        <v>0</v>
      </c>
      <c r="G167" s="133"/>
      <c r="H167" s="102">
        <f>SUM(H168:H174)</f>
        <v>0</v>
      </c>
      <c r="I167" s="133"/>
      <c r="J167" s="102">
        <f>SUM(J168:J174)</f>
        <v>0</v>
      </c>
      <c r="K167" s="133"/>
      <c r="L167" s="102">
        <f>SUM(L168:L174)</f>
        <v>0</v>
      </c>
      <c r="M167" s="133"/>
      <c r="N167" s="103">
        <f t="shared" si="27"/>
        <v>0</v>
      </c>
      <c r="O167" s="102">
        <f>SUM(O168:O174)</f>
        <v>15</v>
      </c>
      <c r="P167" s="133"/>
      <c r="Q167" s="103">
        <f t="shared" si="28"/>
        <v>15</v>
      </c>
      <c r="R167" s="102">
        <f>SUM(R168:R174)</f>
        <v>413</v>
      </c>
      <c r="S167" s="102">
        <f>SUM(S168:S174)</f>
        <v>323</v>
      </c>
      <c r="T167" s="102">
        <f>SUM(T168:T174)</f>
        <v>247</v>
      </c>
      <c r="U167" s="102">
        <f>SUM(U168:U174)</f>
        <v>61</v>
      </c>
      <c r="V167" s="103">
        <f t="shared" si="29"/>
        <v>736</v>
      </c>
      <c r="W167" s="104">
        <f t="shared" si="25"/>
        <v>15</v>
      </c>
      <c r="X167" s="264"/>
    </row>
    <row r="168" spans="1:24" ht="24" customHeight="1">
      <c r="A168" s="105">
        <v>2080801</v>
      </c>
      <c r="B168" s="106" t="s">
        <v>237</v>
      </c>
      <c r="C168" s="122">
        <v>305</v>
      </c>
      <c r="D168" s="122">
        <v>0</v>
      </c>
      <c r="E168" s="123">
        <f t="shared" si="26"/>
        <v>305</v>
      </c>
      <c r="F168" s="122"/>
      <c r="G168" s="134"/>
      <c r="H168" s="122"/>
      <c r="I168" s="134"/>
      <c r="J168" s="122"/>
      <c r="K168" s="134"/>
      <c r="L168" s="122"/>
      <c r="M168" s="134"/>
      <c r="N168" s="123">
        <f t="shared" si="27"/>
        <v>0</v>
      </c>
      <c r="O168" s="122"/>
      <c r="P168" s="134"/>
      <c r="Q168" s="123">
        <f t="shared" si="28"/>
        <v>0</v>
      </c>
      <c r="R168" s="121">
        <f t="shared" ref="R168:S174" si="34">C168+N168</f>
        <v>305</v>
      </c>
      <c r="S168" s="122">
        <f t="shared" si="34"/>
        <v>0</v>
      </c>
      <c r="T168" s="122"/>
      <c r="U168" s="122"/>
      <c r="V168" s="123">
        <f t="shared" si="29"/>
        <v>305</v>
      </c>
      <c r="W168" s="107">
        <f t="shared" si="25"/>
        <v>0</v>
      </c>
      <c r="X168" s="265" t="s">
        <v>939</v>
      </c>
    </row>
    <row r="169" spans="1:24" ht="24" customHeight="1">
      <c r="A169" s="105">
        <v>2080802</v>
      </c>
      <c r="B169" s="106" t="s">
        <v>238</v>
      </c>
      <c r="C169" s="122">
        <v>10</v>
      </c>
      <c r="D169" s="122">
        <v>0</v>
      </c>
      <c r="E169" s="123">
        <f t="shared" si="26"/>
        <v>10</v>
      </c>
      <c r="F169" s="122"/>
      <c r="G169" s="134"/>
      <c r="H169" s="122"/>
      <c r="I169" s="134"/>
      <c r="J169" s="122"/>
      <c r="K169" s="134"/>
      <c r="L169" s="122"/>
      <c r="M169" s="134"/>
      <c r="N169" s="123">
        <f t="shared" si="27"/>
        <v>0</v>
      </c>
      <c r="O169" s="122"/>
      <c r="P169" s="134"/>
      <c r="Q169" s="123">
        <f t="shared" si="28"/>
        <v>0</v>
      </c>
      <c r="R169" s="121">
        <f t="shared" si="34"/>
        <v>10</v>
      </c>
      <c r="S169" s="122">
        <f t="shared" si="34"/>
        <v>0</v>
      </c>
      <c r="T169" s="122"/>
      <c r="U169" s="122"/>
      <c r="V169" s="123">
        <f t="shared" si="29"/>
        <v>10</v>
      </c>
      <c r="W169" s="107">
        <f t="shared" si="25"/>
        <v>0</v>
      </c>
      <c r="X169" s="265" t="s">
        <v>940</v>
      </c>
    </row>
    <row r="170" spans="1:24" ht="24" customHeight="1">
      <c r="A170" s="105">
        <v>2080803</v>
      </c>
      <c r="B170" s="106" t="s">
        <v>239</v>
      </c>
      <c r="C170" s="122">
        <v>25</v>
      </c>
      <c r="D170" s="122">
        <v>26</v>
      </c>
      <c r="E170" s="123">
        <f t="shared" si="26"/>
        <v>51</v>
      </c>
      <c r="F170" s="122"/>
      <c r="G170" s="134"/>
      <c r="H170" s="122"/>
      <c r="I170" s="134"/>
      <c r="J170" s="122"/>
      <c r="K170" s="134"/>
      <c r="L170" s="122"/>
      <c r="M170" s="134"/>
      <c r="N170" s="123">
        <f t="shared" si="27"/>
        <v>0</v>
      </c>
      <c r="O170" s="122"/>
      <c r="P170" s="134"/>
      <c r="Q170" s="123">
        <f t="shared" si="28"/>
        <v>0</v>
      </c>
      <c r="R170" s="121">
        <f t="shared" si="34"/>
        <v>25</v>
      </c>
      <c r="S170" s="122">
        <f t="shared" si="34"/>
        <v>26</v>
      </c>
      <c r="T170" s="122">
        <v>9</v>
      </c>
      <c r="U170" s="122">
        <v>17</v>
      </c>
      <c r="V170" s="123">
        <f t="shared" si="29"/>
        <v>51</v>
      </c>
      <c r="W170" s="107">
        <f t="shared" si="25"/>
        <v>0</v>
      </c>
      <c r="X170" s="265" t="s">
        <v>941</v>
      </c>
    </row>
    <row r="171" spans="1:24" ht="24" customHeight="1">
      <c r="A171" s="105">
        <v>2080804</v>
      </c>
      <c r="B171" s="106" t="s">
        <v>240</v>
      </c>
      <c r="C171" s="122">
        <v>0</v>
      </c>
      <c r="D171" s="122">
        <v>0</v>
      </c>
      <c r="E171" s="123">
        <f t="shared" si="26"/>
        <v>0</v>
      </c>
      <c r="F171" s="122"/>
      <c r="G171" s="134"/>
      <c r="H171" s="122"/>
      <c r="I171" s="134"/>
      <c r="J171" s="122"/>
      <c r="K171" s="134"/>
      <c r="L171" s="122"/>
      <c r="M171" s="134"/>
      <c r="N171" s="123">
        <f t="shared" si="27"/>
        <v>0</v>
      </c>
      <c r="O171" s="122"/>
      <c r="P171" s="134"/>
      <c r="Q171" s="123">
        <f t="shared" si="28"/>
        <v>0</v>
      </c>
      <c r="R171" s="121">
        <f t="shared" si="34"/>
        <v>0</v>
      </c>
      <c r="S171" s="122">
        <f t="shared" si="34"/>
        <v>0</v>
      </c>
      <c r="T171" s="122"/>
      <c r="U171" s="122"/>
      <c r="V171" s="123">
        <f t="shared" si="29"/>
        <v>0</v>
      </c>
      <c r="W171" s="107">
        <f t="shared" si="25"/>
        <v>0</v>
      </c>
      <c r="X171" s="265"/>
    </row>
    <row r="172" spans="1:24" ht="24" customHeight="1">
      <c r="A172" s="105">
        <v>2080805</v>
      </c>
      <c r="B172" s="106" t="s">
        <v>241</v>
      </c>
      <c r="C172" s="122">
        <v>49</v>
      </c>
      <c r="D172" s="122">
        <v>0</v>
      </c>
      <c r="E172" s="123">
        <f t="shared" si="26"/>
        <v>49</v>
      </c>
      <c r="F172" s="122"/>
      <c r="G172" s="134"/>
      <c r="H172" s="122"/>
      <c r="I172" s="134"/>
      <c r="J172" s="122"/>
      <c r="K172" s="134"/>
      <c r="L172" s="122"/>
      <c r="M172" s="134"/>
      <c r="N172" s="123">
        <f t="shared" si="27"/>
        <v>0</v>
      </c>
      <c r="O172" s="122"/>
      <c r="P172" s="134"/>
      <c r="Q172" s="123">
        <f t="shared" si="28"/>
        <v>0</v>
      </c>
      <c r="R172" s="121">
        <f t="shared" si="34"/>
        <v>49</v>
      </c>
      <c r="S172" s="122">
        <f t="shared" si="34"/>
        <v>0</v>
      </c>
      <c r="T172" s="122"/>
      <c r="U172" s="122"/>
      <c r="V172" s="123">
        <f t="shared" si="29"/>
        <v>49</v>
      </c>
      <c r="W172" s="107">
        <f t="shared" si="25"/>
        <v>0</v>
      </c>
      <c r="X172" s="265" t="s">
        <v>942</v>
      </c>
    </row>
    <row r="173" spans="1:24" ht="24" customHeight="1">
      <c r="A173" s="105">
        <v>2080806</v>
      </c>
      <c r="B173" s="106" t="s">
        <v>242</v>
      </c>
      <c r="C173" s="122">
        <v>20</v>
      </c>
      <c r="D173" s="122">
        <v>0</v>
      </c>
      <c r="E173" s="123">
        <f t="shared" si="26"/>
        <v>20</v>
      </c>
      <c r="F173" s="122"/>
      <c r="G173" s="134"/>
      <c r="H173" s="122"/>
      <c r="I173" s="134"/>
      <c r="J173" s="122"/>
      <c r="K173" s="134"/>
      <c r="L173" s="122"/>
      <c r="M173" s="134"/>
      <c r="N173" s="123">
        <f t="shared" si="27"/>
        <v>0</v>
      </c>
      <c r="O173" s="122"/>
      <c r="P173" s="134"/>
      <c r="Q173" s="123">
        <f t="shared" si="28"/>
        <v>0</v>
      </c>
      <c r="R173" s="121">
        <f t="shared" si="34"/>
        <v>20</v>
      </c>
      <c r="S173" s="122">
        <f t="shared" si="34"/>
        <v>0</v>
      </c>
      <c r="T173" s="122"/>
      <c r="U173" s="122"/>
      <c r="V173" s="123">
        <f t="shared" si="29"/>
        <v>20</v>
      </c>
      <c r="W173" s="107">
        <f t="shared" si="25"/>
        <v>0</v>
      </c>
      <c r="X173" s="265" t="s">
        <v>457</v>
      </c>
    </row>
    <row r="174" spans="1:24" ht="24" customHeight="1">
      <c r="A174" s="105">
        <v>2080899</v>
      </c>
      <c r="B174" s="106" t="s">
        <v>243</v>
      </c>
      <c r="C174" s="122">
        <v>4</v>
      </c>
      <c r="D174" s="122">
        <v>282</v>
      </c>
      <c r="E174" s="123">
        <f t="shared" si="26"/>
        <v>286</v>
      </c>
      <c r="F174" s="122"/>
      <c r="G174" s="134"/>
      <c r="H174" s="122"/>
      <c r="I174" s="134"/>
      <c r="J174" s="122"/>
      <c r="K174" s="134"/>
      <c r="L174" s="122"/>
      <c r="M174" s="134"/>
      <c r="N174" s="123">
        <f t="shared" si="27"/>
        <v>0</v>
      </c>
      <c r="O174" s="122">
        <v>15</v>
      </c>
      <c r="P174" s="134" t="s">
        <v>679</v>
      </c>
      <c r="Q174" s="123">
        <f t="shared" si="28"/>
        <v>15</v>
      </c>
      <c r="R174" s="121">
        <f t="shared" si="34"/>
        <v>4</v>
      </c>
      <c r="S174" s="122">
        <f t="shared" si="34"/>
        <v>297</v>
      </c>
      <c r="T174" s="122">
        <v>238</v>
      </c>
      <c r="U174" s="122">
        <v>44</v>
      </c>
      <c r="V174" s="123">
        <f t="shared" si="29"/>
        <v>301</v>
      </c>
      <c r="W174" s="107">
        <f t="shared" si="25"/>
        <v>15</v>
      </c>
      <c r="X174" s="265" t="s">
        <v>943</v>
      </c>
    </row>
    <row r="175" spans="1:24" ht="24" customHeight="1">
      <c r="A175" s="100" t="s">
        <v>680</v>
      </c>
      <c r="B175" s="101" t="s">
        <v>244</v>
      </c>
      <c r="C175" s="102">
        <f>SUM(C176:C177)</f>
        <v>59</v>
      </c>
      <c r="D175" s="102">
        <f>SUM(D176:D177)</f>
        <v>139</v>
      </c>
      <c r="E175" s="103">
        <f t="shared" si="26"/>
        <v>198</v>
      </c>
      <c r="F175" s="102">
        <f>SUM(F176:F177)</f>
        <v>30</v>
      </c>
      <c r="G175" s="133"/>
      <c r="H175" s="102">
        <f>SUM(H176:H177)</f>
        <v>0</v>
      </c>
      <c r="I175" s="133"/>
      <c r="J175" s="102">
        <f>SUM(J176:J177)</f>
        <v>0</v>
      </c>
      <c r="K175" s="133"/>
      <c r="L175" s="102">
        <f>SUM(L176:L177)</f>
        <v>0</v>
      </c>
      <c r="M175" s="133"/>
      <c r="N175" s="103">
        <f t="shared" si="27"/>
        <v>30</v>
      </c>
      <c r="O175" s="102">
        <f>SUM(O176:O177)</f>
        <v>0</v>
      </c>
      <c r="P175" s="133"/>
      <c r="Q175" s="103">
        <f t="shared" si="28"/>
        <v>30</v>
      </c>
      <c r="R175" s="102">
        <f>SUM(R176:R177)</f>
        <v>89</v>
      </c>
      <c r="S175" s="102">
        <f>SUM(S176:S177)</f>
        <v>139</v>
      </c>
      <c r="T175" s="102">
        <f>SUM(T176:T177)</f>
        <v>19</v>
      </c>
      <c r="U175" s="102">
        <f>SUM(U176:U177)</f>
        <v>120</v>
      </c>
      <c r="V175" s="103">
        <f t="shared" si="29"/>
        <v>228</v>
      </c>
      <c r="W175" s="104">
        <f t="shared" si="25"/>
        <v>30</v>
      </c>
      <c r="X175" s="264"/>
    </row>
    <row r="176" spans="1:24" ht="29.4" customHeight="1">
      <c r="A176" s="105">
        <v>2080901</v>
      </c>
      <c r="B176" s="106" t="s">
        <v>245</v>
      </c>
      <c r="C176" s="122">
        <v>35</v>
      </c>
      <c r="D176" s="122">
        <v>139</v>
      </c>
      <c r="E176" s="123">
        <f t="shared" si="26"/>
        <v>174</v>
      </c>
      <c r="F176" s="122">
        <v>6</v>
      </c>
      <c r="G176" s="134" t="s">
        <v>681</v>
      </c>
      <c r="H176" s="122"/>
      <c r="I176" s="134"/>
      <c r="J176" s="122"/>
      <c r="K176" s="134"/>
      <c r="L176" s="122"/>
      <c r="M176" s="134"/>
      <c r="N176" s="123">
        <f t="shared" si="27"/>
        <v>6</v>
      </c>
      <c r="O176" s="122"/>
      <c r="P176" s="134"/>
      <c r="Q176" s="123">
        <f t="shared" si="28"/>
        <v>6</v>
      </c>
      <c r="R176" s="121">
        <f>C176+N176</f>
        <v>41</v>
      </c>
      <c r="S176" s="122">
        <f>D176+O176</f>
        <v>139</v>
      </c>
      <c r="T176" s="122">
        <v>19</v>
      </c>
      <c r="U176" s="122">
        <v>120</v>
      </c>
      <c r="V176" s="123">
        <f t="shared" si="29"/>
        <v>180</v>
      </c>
      <c r="W176" s="107">
        <f t="shared" si="25"/>
        <v>6</v>
      </c>
      <c r="X176" s="265"/>
    </row>
    <row r="177" spans="1:24" ht="46.2" customHeight="1">
      <c r="A177" s="105">
        <v>2080902</v>
      </c>
      <c r="B177" s="106" t="s">
        <v>246</v>
      </c>
      <c r="C177" s="122">
        <v>24</v>
      </c>
      <c r="D177" s="122">
        <v>0</v>
      </c>
      <c r="E177" s="123">
        <f t="shared" si="26"/>
        <v>24</v>
      </c>
      <c r="F177" s="122">
        <v>24</v>
      </c>
      <c r="G177" s="134" t="s">
        <v>682</v>
      </c>
      <c r="H177" s="122"/>
      <c r="I177" s="134"/>
      <c r="J177" s="122"/>
      <c r="K177" s="134"/>
      <c r="L177" s="122"/>
      <c r="M177" s="134"/>
      <c r="N177" s="123">
        <f t="shared" si="27"/>
        <v>24</v>
      </c>
      <c r="O177" s="122"/>
      <c r="P177" s="134"/>
      <c r="Q177" s="123">
        <f t="shared" si="28"/>
        <v>24</v>
      </c>
      <c r="R177" s="121">
        <f>C177+N177</f>
        <v>48</v>
      </c>
      <c r="S177" s="122">
        <f>D177+O177</f>
        <v>0</v>
      </c>
      <c r="T177" s="122"/>
      <c r="U177" s="122"/>
      <c r="V177" s="123">
        <f t="shared" si="29"/>
        <v>48</v>
      </c>
      <c r="W177" s="107">
        <f t="shared" si="25"/>
        <v>24</v>
      </c>
      <c r="X177" s="265" t="s">
        <v>944</v>
      </c>
    </row>
    <row r="178" spans="1:24" ht="24" customHeight="1">
      <c r="A178" s="100" t="s">
        <v>683</v>
      </c>
      <c r="B178" s="101" t="s">
        <v>247</v>
      </c>
      <c r="C178" s="102">
        <f>SUM(C179:C182)</f>
        <v>628</v>
      </c>
      <c r="D178" s="102">
        <f>SUM(D179:D182)</f>
        <v>220</v>
      </c>
      <c r="E178" s="103">
        <f t="shared" si="26"/>
        <v>848</v>
      </c>
      <c r="F178" s="102">
        <f>SUM(F179:F182)</f>
        <v>6</v>
      </c>
      <c r="G178" s="133"/>
      <c r="H178" s="102">
        <f>SUM(H179:H182)</f>
        <v>0</v>
      </c>
      <c r="I178" s="133"/>
      <c r="J178" s="102">
        <f>SUM(J179:J182)</f>
        <v>0</v>
      </c>
      <c r="K178" s="133"/>
      <c r="L178" s="102">
        <f>SUM(L179:L182)</f>
        <v>0</v>
      </c>
      <c r="M178" s="133"/>
      <c r="N178" s="103">
        <f t="shared" si="27"/>
        <v>6</v>
      </c>
      <c r="O178" s="102">
        <f>SUM(O179:O182)</f>
        <v>0</v>
      </c>
      <c r="P178" s="133"/>
      <c r="Q178" s="103">
        <f t="shared" si="28"/>
        <v>6</v>
      </c>
      <c r="R178" s="102">
        <f>SUM(R179:R182)</f>
        <v>634</v>
      </c>
      <c r="S178" s="102">
        <f>SUM(S179:S182)</f>
        <v>220</v>
      </c>
      <c r="T178" s="102">
        <f>SUM(T179:T182)</f>
        <v>204</v>
      </c>
      <c r="U178" s="102">
        <f>SUM(U179:U182)</f>
        <v>16</v>
      </c>
      <c r="V178" s="103">
        <f t="shared" si="29"/>
        <v>854</v>
      </c>
      <c r="W178" s="104">
        <f t="shared" si="25"/>
        <v>6</v>
      </c>
      <c r="X178" s="264"/>
    </row>
    <row r="179" spans="1:24" ht="24" customHeight="1">
      <c r="A179" s="105">
        <v>2081002</v>
      </c>
      <c r="B179" s="106" t="s">
        <v>248</v>
      </c>
      <c r="C179" s="122">
        <v>78</v>
      </c>
      <c r="D179" s="122">
        <v>0</v>
      </c>
      <c r="E179" s="123">
        <f t="shared" si="26"/>
        <v>78</v>
      </c>
      <c r="F179" s="122"/>
      <c r="G179" s="134"/>
      <c r="H179" s="122"/>
      <c r="I179" s="134"/>
      <c r="J179" s="122"/>
      <c r="K179" s="134"/>
      <c r="L179" s="122"/>
      <c r="M179" s="134"/>
      <c r="N179" s="123">
        <f t="shared" si="27"/>
        <v>0</v>
      </c>
      <c r="O179" s="122"/>
      <c r="P179" s="134"/>
      <c r="Q179" s="123">
        <f t="shared" si="28"/>
        <v>0</v>
      </c>
      <c r="R179" s="121">
        <f t="shared" ref="R179:S182" si="35">C179+N179</f>
        <v>78</v>
      </c>
      <c r="S179" s="122">
        <f t="shared" si="35"/>
        <v>0</v>
      </c>
      <c r="T179" s="122"/>
      <c r="U179" s="122"/>
      <c r="V179" s="123">
        <f t="shared" si="29"/>
        <v>78</v>
      </c>
      <c r="W179" s="107">
        <f t="shared" si="25"/>
        <v>0</v>
      </c>
      <c r="X179" s="265"/>
    </row>
    <row r="180" spans="1:24" ht="24" customHeight="1">
      <c r="A180" s="105">
        <v>2081004</v>
      </c>
      <c r="B180" s="106" t="s">
        <v>249</v>
      </c>
      <c r="C180" s="122">
        <v>443</v>
      </c>
      <c r="D180" s="122">
        <v>57</v>
      </c>
      <c r="E180" s="123">
        <f t="shared" si="26"/>
        <v>500</v>
      </c>
      <c r="F180" s="122">
        <v>4</v>
      </c>
      <c r="G180" s="134" t="s">
        <v>578</v>
      </c>
      <c r="H180" s="122"/>
      <c r="I180" s="134"/>
      <c r="J180" s="122"/>
      <c r="K180" s="134"/>
      <c r="L180" s="122"/>
      <c r="M180" s="134"/>
      <c r="N180" s="123">
        <f t="shared" si="27"/>
        <v>4</v>
      </c>
      <c r="O180" s="122"/>
      <c r="P180" s="134"/>
      <c r="Q180" s="123">
        <f t="shared" si="28"/>
        <v>4</v>
      </c>
      <c r="R180" s="121">
        <f t="shared" si="35"/>
        <v>447</v>
      </c>
      <c r="S180" s="122">
        <f t="shared" si="35"/>
        <v>57</v>
      </c>
      <c r="T180" s="122">
        <v>41</v>
      </c>
      <c r="U180" s="122">
        <v>16</v>
      </c>
      <c r="V180" s="123">
        <f t="shared" si="29"/>
        <v>504</v>
      </c>
      <c r="W180" s="107">
        <f t="shared" si="25"/>
        <v>4</v>
      </c>
      <c r="X180" s="265" t="s">
        <v>494</v>
      </c>
    </row>
    <row r="181" spans="1:24" ht="24" customHeight="1">
      <c r="A181" s="105">
        <v>2081005</v>
      </c>
      <c r="B181" s="106" t="s">
        <v>250</v>
      </c>
      <c r="C181" s="122">
        <v>76</v>
      </c>
      <c r="D181" s="122">
        <v>0</v>
      </c>
      <c r="E181" s="123">
        <f t="shared" si="26"/>
        <v>76</v>
      </c>
      <c r="F181" s="122">
        <v>2</v>
      </c>
      <c r="G181" s="134" t="s">
        <v>578</v>
      </c>
      <c r="H181" s="122"/>
      <c r="I181" s="134"/>
      <c r="J181" s="122"/>
      <c r="K181" s="134"/>
      <c r="L181" s="122"/>
      <c r="M181" s="134"/>
      <c r="N181" s="123">
        <f t="shared" si="27"/>
        <v>2</v>
      </c>
      <c r="O181" s="122"/>
      <c r="P181" s="134"/>
      <c r="Q181" s="123">
        <f t="shared" si="28"/>
        <v>2</v>
      </c>
      <c r="R181" s="121">
        <f t="shared" si="35"/>
        <v>78</v>
      </c>
      <c r="S181" s="122">
        <f t="shared" si="35"/>
        <v>0</v>
      </c>
      <c r="T181" s="122"/>
      <c r="U181" s="122"/>
      <c r="V181" s="123">
        <f t="shared" si="29"/>
        <v>78</v>
      </c>
      <c r="W181" s="107">
        <f t="shared" si="25"/>
        <v>2</v>
      </c>
      <c r="X181" s="265" t="s">
        <v>494</v>
      </c>
    </row>
    <row r="182" spans="1:24" ht="24" customHeight="1">
      <c r="A182" s="105">
        <v>2081099</v>
      </c>
      <c r="B182" s="106" t="s">
        <v>251</v>
      </c>
      <c r="C182" s="122">
        <v>31</v>
      </c>
      <c r="D182" s="122">
        <v>163</v>
      </c>
      <c r="E182" s="123">
        <f t="shared" si="26"/>
        <v>194</v>
      </c>
      <c r="F182" s="122"/>
      <c r="G182" s="134"/>
      <c r="H182" s="122"/>
      <c r="I182" s="134"/>
      <c r="J182" s="122"/>
      <c r="K182" s="134"/>
      <c r="L182" s="122"/>
      <c r="M182" s="134"/>
      <c r="N182" s="123">
        <f t="shared" si="27"/>
        <v>0</v>
      </c>
      <c r="O182" s="122"/>
      <c r="P182" s="134"/>
      <c r="Q182" s="123">
        <f t="shared" si="28"/>
        <v>0</v>
      </c>
      <c r="R182" s="121">
        <f t="shared" si="35"/>
        <v>31</v>
      </c>
      <c r="S182" s="122">
        <f t="shared" si="35"/>
        <v>163</v>
      </c>
      <c r="T182" s="122">
        <v>163</v>
      </c>
      <c r="U182" s="122"/>
      <c r="V182" s="123">
        <f t="shared" si="29"/>
        <v>194</v>
      </c>
      <c r="W182" s="107">
        <f t="shared" si="25"/>
        <v>0</v>
      </c>
      <c r="X182" s="265"/>
    </row>
    <row r="183" spans="1:24" ht="24" customHeight="1">
      <c r="A183" s="100" t="s">
        <v>684</v>
      </c>
      <c r="B183" s="101" t="s">
        <v>252</v>
      </c>
      <c r="C183" s="102">
        <f>SUM(C184:C188)</f>
        <v>416</v>
      </c>
      <c r="D183" s="102">
        <f>SUM(D184:D188)</f>
        <v>329</v>
      </c>
      <c r="E183" s="103">
        <f t="shared" si="26"/>
        <v>745</v>
      </c>
      <c r="F183" s="102">
        <f>SUM(F184:F188)</f>
        <v>0</v>
      </c>
      <c r="G183" s="133"/>
      <c r="H183" s="102">
        <f>SUM(H184:H188)</f>
        <v>0</v>
      </c>
      <c r="I183" s="133"/>
      <c r="J183" s="102">
        <f>SUM(J184:J188)</f>
        <v>2</v>
      </c>
      <c r="K183" s="133"/>
      <c r="L183" s="102">
        <f>SUM(L184:L188)</f>
        <v>20</v>
      </c>
      <c r="M183" s="133"/>
      <c r="N183" s="103">
        <f t="shared" si="27"/>
        <v>22</v>
      </c>
      <c r="O183" s="102">
        <f>SUM(O184:O188)</f>
        <v>0</v>
      </c>
      <c r="P183" s="133"/>
      <c r="Q183" s="103">
        <f t="shared" si="28"/>
        <v>22</v>
      </c>
      <c r="R183" s="102">
        <f>SUM(R184:R188)</f>
        <v>438</v>
      </c>
      <c r="S183" s="102">
        <f>SUM(S184:S188)</f>
        <v>329</v>
      </c>
      <c r="T183" s="102">
        <f>SUM(T184:T188)</f>
        <v>260</v>
      </c>
      <c r="U183" s="102">
        <f>SUM(U184:U188)</f>
        <v>69</v>
      </c>
      <c r="V183" s="103">
        <f t="shared" si="29"/>
        <v>767</v>
      </c>
      <c r="W183" s="104">
        <f t="shared" si="25"/>
        <v>22</v>
      </c>
      <c r="X183" s="264"/>
    </row>
    <row r="184" spans="1:24" ht="24" customHeight="1">
      <c r="A184" s="105">
        <v>2081101</v>
      </c>
      <c r="B184" s="106" t="s">
        <v>122</v>
      </c>
      <c r="C184" s="122">
        <v>81</v>
      </c>
      <c r="D184" s="122">
        <v>0</v>
      </c>
      <c r="E184" s="123">
        <f t="shared" si="26"/>
        <v>81</v>
      </c>
      <c r="F184" s="122"/>
      <c r="G184" s="134"/>
      <c r="H184" s="122"/>
      <c r="I184" s="134"/>
      <c r="J184" s="122"/>
      <c r="K184" s="134"/>
      <c r="L184" s="122"/>
      <c r="M184" s="134"/>
      <c r="N184" s="123">
        <f t="shared" si="27"/>
        <v>0</v>
      </c>
      <c r="O184" s="122"/>
      <c r="P184" s="134"/>
      <c r="Q184" s="123">
        <f t="shared" si="28"/>
        <v>0</v>
      </c>
      <c r="R184" s="121">
        <f t="shared" ref="R184:S188" si="36">C184+N184</f>
        <v>81</v>
      </c>
      <c r="S184" s="122">
        <f t="shared" si="36"/>
        <v>0</v>
      </c>
      <c r="T184" s="122"/>
      <c r="U184" s="122"/>
      <c r="V184" s="123">
        <f t="shared" si="29"/>
        <v>81</v>
      </c>
      <c r="W184" s="107">
        <f t="shared" si="25"/>
        <v>0</v>
      </c>
      <c r="X184" s="265"/>
    </row>
    <row r="185" spans="1:24" ht="39.6" customHeight="1">
      <c r="A185" s="105">
        <v>2081104</v>
      </c>
      <c r="B185" s="106" t="s">
        <v>253</v>
      </c>
      <c r="C185" s="122">
        <v>75</v>
      </c>
      <c r="D185" s="122">
        <v>11</v>
      </c>
      <c r="E185" s="123">
        <f t="shared" si="26"/>
        <v>86</v>
      </c>
      <c r="F185" s="122"/>
      <c r="G185" s="134"/>
      <c r="H185" s="122"/>
      <c r="I185" s="134"/>
      <c r="J185" s="122">
        <v>2</v>
      </c>
      <c r="K185" s="134" t="s">
        <v>685</v>
      </c>
      <c r="L185" s="122"/>
      <c r="M185" s="134"/>
      <c r="N185" s="123">
        <f t="shared" si="27"/>
        <v>2</v>
      </c>
      <c r="O185" s="122"/>
      <c r="P185" s="134"/>
      <c r="Q185" s="123">
        <f t="shared" si="28"/>
        <v>2</v>
      </c>
      <c r="R185" s="121">
        <f t="shared" si="36"/>
        <v>77</v>
      </c>
      <c r="S185" s="122">
        <f t="shared" si="36"/>
        <v>11</v>
      </c>
      <c r="T185" s="122"/>
      <c r="U185" s="122">
        <v>11</v>
      </c>
      <c r="V185" s="123">
        <f t="shared" si="29"/>
        <v>88</v>
      </c>
      <c r="W185" s="107">
        <f t="shared" si="25"/>
        <v>2</v>
      </c>
      <c r="X185" s="265" t="s">
        <v>945</v>
      </c>
    </row>
    <row r="186" spans="1:24" ht="32.4" customHeight="1">
      <c r="A186" s="105">
        <v>2081105</v>
      </c>
      <c r="B186" s="106" t="s">
        <v>254</v>
      </c>
      <c r="C186" s="122">
        <v>52</v>
      </c>
      <c r="D186" s="122">
        <v>13</v>
      </c>
      <c r="E186" s="123">
        <f t="shared" si="26"/>
        <v>65</v>
      </c>
      <c r="F186" s="122"/>
      <c r="G186" s="134"/>
      <c r="H186" s="122"/>
      <c r="I186" s="134"/>
      <c r="J186" s="122"/>
      <c r="K186" s="134"/>
      <c r="L186" s="122">
        <v>13</v>
      </c>
      <c r="M186" s="134" t="s">
        <v>686</v>
      </c>
      <c r="N186" s="123">
        <f t="shared" si="27"/>
        <v>13</v>
      </c>
      <c r="O186" s="122"/>
      <c r="P186" s="134"/>
      <c r="Q186" s="123">
        <f t="shared" si="28"/>
        <v>13</v>
      </c>
      <c r="R186" s="121">
        <f t="shared" si="36"/>
        <v>65</v>
      </c>
      <c r="S186" s="122">
        <f t="shared" si="36"/>
        <v>13</v>
      </c>
      <c r="T186" s="122"/>
      <c r="U186" s="122">
        <v>13</v>
      </c>
      <c r="V186" s="123">
        <f t="shared" si="29"/>
        <v>78</v>
      </c>
      <c r="W186" s="107">
        <f t="shared" si="25"/>
        <v>13</v>
      </c>
      <c r="X186" s="265" t="s">
        <v>946</v>
      </c>
    </row>
    <row r="187" spans="1:24" ht="24" customHeight="1">
      <c r="A187" s="105">
        <v>2081107</v>
      </c>
      <c r="B187" s="106" t="s">
        <v>255</v>
      </c>
      <c r="C187" s="122">
        <v>200</v>
      </c>
      <c r="D187" s="122">
        <v>45</v>
      </c>
      <c r="E187" s="123">
        <f t="shared" si="26"/>
        <v>245</v>
      </c>
      <c r="F187" s="122"/>
      <c r="G187" s="134"/>
      <c r="H187" s="122"/>
      <c r="I187" s="134"/>
      <c r="J187" s="122"/>
      <c r="K187" s="134"/>
      <c r="L187" s="122"/>
      <c r="M187" s="134"/>
      <c r="N187" s="123">
        <f t="shared" si="27"/>
        <v>0</v>
      </c>
      <c r="O187" s="122"/>
      <c r="P187" s="134"/>
      <c r="Q187" s="123">
        <f t="shared" si="28"/>
        <v>0</v>
      </c>
      <c r="R187" s="121">
        <f t="shared" si="36"/>
        <v>200</v>
      </c>
      <c r="S187" s="122">
        <f t="shared" si="36"/>
        <v>45</v>
      </c>
      <c r="T187" s="122"/>
      <c r="U187" s="122">
        <v>45</v>
      </c>
      <c r="V187" s="123">
        <f t="shared" si="29"/>
        <v>245</v>
      </c>
      <c r="W187" s="107">
        <f t="shared" si="25"/>
        <v>0</v>
      </c>
      <c r="X187" s="265"/>
    </row>
    <row r="188" spans="1:24" ht="45.6" customHeight="1">
      <c r="A188" s="105">
        <v>2081199</v>
      </c>
      <c r="B188" s="106" t="s">
        <v>687</v>
      </c>
      <c r="C188" s="122">
        <v>8</v>
      </c>
      <c r="D188" s="122">
        <v>260</v>
      </c>
      <c r="E188" s="123">
        <f t="shared" si="26"/>
        <v>268</v>
      </c>
      <c r="F188" s="122"/>
      <c r="G188" s="134"/>
      <c r="H188" s="122"/>
      <c r="I188" s="134"/>
      <c r="J188" s="122"/>
      <c r="K188" s="134"/>
      <c r="L188" s="122">
        <v>7</v>
      </c>
      <c r="M188" s="134" t="s">
        <v>688</v>
      </c>
      <c r="N188" s="123">
        <f t="shared" si="27"/>
        <v>7</v>
      </c>
      <c r="O188" s="122"/>
      <c r="P188" s="134"/>
      <c r="Q188" s="123">
        <f t="shared" si="28"/>
        <v>7</v>
      </c>
      <c r="R188" s="121">
        <f t="shared" si="36"/>
        <v>15</v>
      </c>
      <c r="S188" s="122">
        <f t="shared" si="36"/>
        <v>260</v>
      </c>
      <c r="T188" s="122">
        <v>260</v>
      </c>
      <c r="U188" s="122"/>
      <c r="V188" s="123">
        <f t="shared" si="29"/>
        <v>275</v>
      </c>
      <c r="W188" s="107">
        <f t="shared" si="25"/>
        <v>7</v>
      </c>
      <c r="X188" s="265" t="s">
        <v>947</v>
      </c>
    </row>
    <row r="189" spans="1:24" ht="24" customHeight="1">
      <c r="A189" s="100" t="s">
        <v>689</v>
      </c>
      <c r="B189" s="101" t="s">
        <v>256</v>
      </c>
      <c r="C189" s="102">
        <f>SUM(C190:C191)</f>
        <v>300</v>
      </c>
      <c r="D189" s="102">
        <f>SUM(D190:D191)</f>
        <v>1119</v>
      </c>
      <c r="E189" s="103">
        <f t="shared" si="26"/>
        <v>1419</v>
      </c>
      <c r="F189" s="102">
        <f>SUM(F190:F191)</f>
        <v>0</v>
      </c>
      <c r="G189" s="133"/>
      <c r="H189" s="102">
        <f>SUM(H190:H191)</f>
        <v>0</v>
      </c>
      <c r="I189" s="133"/>
      <c r="J189" s="102">
        <f>SUM(J190:J191)</f>
        <v>0</v>
      </c>
      <c r="K189" s="133"/>
      <c r="L189" s="102">
        <f>SUM(L190:L191)</f>
        <v>0</v>
      </c>
      <c r="M189" s="133"/>
      <c r="N189" s="103">
        <f t="shared" si="27"/>
        <v>0</v>
      </c>
      <c r="O189" s="102">
        <f>SUM(O190:O191)</f>
        <v>0</v>
      </c>
      <c r="P189" s="133"/>
      <c r="Q189" s="103">
        <f t="shared" si="28"/>
        <v>0</v>
      </c>
      <c r="R189" s="102">
        <f>SUM(R190:R191)</f>
        <v>300</v>
      </c>
      <c r="S189" s="102">
        <f>SUM(S190:S191)</f>
        <v>1119</v>
      </c>
      <c r="T189" s="102">
        <f>SUM(T190:T191)</f>
        <v>1006</v>
      </c>
      <c r="U189" s="102">
        <f>SUM(U190:U191)</f>
        <v>113</v>
      </c>
      <c r="V189" s="103">
        <f t="shared" si="29"/>
        <v>1419</v>
      </c>
      <c r="W189" s="104">
        <f t="shared" si="25"/>
        <v>0</v>
      </c>
      <c r="X189" s="264"/>
    </row>
    <row r="190" spans="1:24" ht="24" customHeight="1">
      <c r="A190" s="105">
        <v>2081901</v>
      </c>
      <c r="B190" s="106" t="s">
        <v>257</v>
      </c>
      <c r="C190" s="122">
        <v>100</v>
      </c>
      <c r="D190" s="122">
        <v>286</v>
      </c>
      <c r="E190" s="123">
        <f t="shared" si="26"/>
        <v>386</v>
      </c>
      <c r="F190" s="122"/>
      <c r="G190" s="134"/>
      <c r="H190" s="122"/>
      <c r="I190" s="134"/>
      <c r="J190" s="122"/>
      <c r="K190" s="134"/>
      <c r="L190" s="122"/>
      <c r="M190" s="134"/>
      <c r="N190" s="123">
        <f t="shared" si="27"/>
        <v>0</v>
      </c>
      <c r="O190" s="122"/>
      <c r="P190" s="134"/>
      <c r="Q190" s="123">
        <f t="shared" si="28"/>
        <v>0</v>
      </c>
      <c r="R190" s="121">
        <f>C190+N190</f>
        <v>100</v>
      </c>
      <c r="S190" s="122">
        <f>D190+O190</f>
        <v>286</v>
      </c>
      <c r="T190" s="122">
        <v>191</v>
      </c>
      <c r="U190" s="122">
        <v>95</v>
      </c>
      <c r="V190" s="123">
        <f t="shared" si="29"/>
        <v>386</v>
      </c>
      <c r="W190" s="107">
        <f t="shared" si="25"/>
        <v>0</v>
      </c>
      <c r="X190" s="265"/>
    </row>
    <row r="191" spans="1:24" ht="24" customHeight="1">
      <c r="A191" s="105">
        <v>2081902</v>
      </c>
      <c r="B191" s="106" t="s">
        <v>258</v>
      </c>
      <c r="C191" s="122">
        <v>200</v>
      </c>
      <c r="D191" s="122">
        <v>833</v>
      </c>
      <c r="E191" s="123">
        <f t="shared" si="26"/>
        <v>1033</v>
      </c>
      <c r="F191" s="122"/>
      <c r="G191" s="134"/>
      <c r="H191" s="122"/>
      <c r="I191" s="134"/>
      <c r="J191" s="122"/>
      <c r="K191" s="134"/>
      <c r="L191" s="122"/>
      <c r="M191" s="134"/>
      <c r="N191" s="123">
        <f t="shared" si="27"/>
        <v>0</v>
      </c>
      <c r="O191" s="122"/>
      <c r="P191" s="134"/>
      <c r="Q191" s="123">
        <f t="shared" si="28"/>
        <v>0</v>
      </c>
      <c r="R191" s="121">
        <f>C191+N191</f>
        <v>200</v>
      </c>
      <c r="S191" s="122">
        <f>D191+O191</f>
        <v>833</v>
      </c>
      <c r="T191" s="122">
        <v>815</v>
      </c>
      <c r="U191" s="122">
        <v>18</v>
      </c>
      <c r="V191" s="123">
        <f t="shared" si="29"/>
        <v>1033</v>
      </c>
      <c r="W191" s="107">
        <f t="shared" si="25"/>
        <v>0</v>
      </c>
      <c r="X191" s="265"/>
    </row>
    <row r="192" spans="1:24" ht="24" customHeight="1">
      <c r="A192" s="100" t="s">
        <v>690</v>
      </c>
      <c r="B192" s="101" t="s">
        <v>259</v>
      </c>
      <c r="C192" s="102">
        <f>SUM(C193:C194)</f>
        <v>25</v>
      </c>
      <c r="D192" s="102">
        <f>SUM(D193:D194)</f>
        <v>10</v>
      </c>
      <c r="E192" s="103">
        <f t="shared" si="26"/>
        <v>35</v>
      </c>
      <c r="F192" s="102">
        <f>SUM(F193:F194)</f>
        <v>0</v>
      </c>
      <c r="G192" s="133"/>
      <c r="H192" s="102">
        <f>SUM(H193:H194)</f>
        <v>0</v>
      </c>
      <c r="I192" s="133"/>
      <c r="J192" s="102">
        <f>SUM(J193:J194)</f>
        <v>0</v>
      </c>
      <c r="K192" s="133"/>
      <c r="L192" s="102">
        <f>SUM(L193:L194)</f>
        <v>0</v>
      </c>
      <c r="M192" s="133"/>
      <c r="N192" s="103">
        <f t="shared" si="27"/>
        <v>0</v>
      </c>
      <c r="O192" s="102">
        <f>SUM(O193:O194)</f>
        <v>0</v>
      </c>
      <c r="P192" s="133"/>
      <c r="Q192" s="103">
        <f t="shared" si="28"/>
        <v>0</v>
      </c>
      <c r="R192" s="102">
        <f>SUM(R193:R194)</f>
        <v>25</v>
      </c>
      <c r="S192" s="102">
        <f>SUM(S193:S194)</f>
        <v>10</v>
      </c>
      <c r="T192" s="102">
        <f>SUM(T193:T194)</f>
        <v>0</v>
      </c>
      <c r="U192" s="102">
        <f>SUM(U193:U194)</f>
        <v>10</v>
      </c>
      <c r="V192" s="103">
        <f t="shared" si="29"/>
        <v>35</v>
      </c>
      <c r="W192" s="104">
        <f t="shared" si="25"/>
        <v>0</v>
      </c>
      <c r="X192" s="264"/>
    </row>
    <row r="193" spans="1:24" ht="42.75" customHeight="1">
      <c r="A193" s="105">
        <v>2082001</v>
      </c>
      <c r="B193" s="106" t="s">
        <v>260</v>
      </c>
      <c r="C193" s="122">
        <v>24</v>
      </c>
      <c r="D193" s="122">
        <v>10</v>
      </c>
      <c r="E193" s="123">
        <f t="shared" si="26"/>
        <v>34</v>
      </c>
      <c r="F193" s="122"/>
      <c r="G193" s="134"/>
      <c r="H193" s="122"/>
      <c r="I193" s="134"/>
      <c r="J193" s="122"/>
      <c r="K193" s="134"/>
      <c r="L193" s="122"/>
      <c r="M193" s="134"/>
      <c r="N193" s="123">
        <f t="shared" si="27"/>
        <v>0</v>
      </c>
      <c r="O193" s="122"/>
      <c r="P193" s="134"/>
      <c r="Q193" s="123">
        <f t="shared" si="28"/>
        <v>0</v>
      </c>
      <c r="R193" s="121">
        <f>C193+N193</f>
        <v>24</v>
      </c>
      <c r="S193" s="122">
        <f>D193+O193</f>
        <v>10</v>
      </c>
      <c r="T193" s="122"/>
      <c r="U193" s="122">
        <v>10</v>
      </c>
      <c r="V193" s="123">
        <f t="shared" si="29"/>
        <v>34</v>
      </c>
      <c r="W193" s="107">
        <f t="shared" si="25"/>
        <v>0</v>
      </c>
      <c r="X193" s="265"/>
    </row>
    <row r="194" spans="1:24" ht="24" customHeight="1">
      <c r="A194" s="105">
        <v>2082002</v>
      </c>
      <c r="B194" s="106" t="s">
        <v>261</v>
      </c>
      <c r="C194" s="122">
        <v>1</v>
      </c>
      <c r="D194" s="122">
        <v>0</v>
      </c>
      <c r="E194" s="123">
        <f t="shared" si="26"/>
        <v>1</v>
      </c>
      <c r="F194" s="122"/>
      <c r="G194" s="134"/>
      <c r="H194" s="122"/>
      <c r="I194" s="134"/>
      <c r="J194" s="122"/>
      <c r="K194" s="134"/>
      <c r="L194" s="122"/>
      <c r="M194" s="134"/>
      <c r="N194" s="123">
        <f t="shared" si="27"/>
        <v>0</v>
      </c>
      <c r="O194" s="122"/>
      <c r="P194" s="134"/>
      <c r="Q194" s="123">
        <f t="shared" si="28"/>
        <v>0</v>
      </c>
      <c r="R194" s="121">
        <f>C194+N194</f>
        <v>1</v>
      </c>
      <c r="S194" s="122">
        <f>D194+O194</f>
        <v>0</v>
      </c>
      <c r="T194" s="122"/>
      <c r="U194" s="122"/>
      <c r="V194" s="123">
        <f t="shared" si="29"/>
        <v>1</v>
      </c>
      <c r="W194" s="107">
        <f t="shared" si="25"/>
        <v>0</v>
      </c>
      <c r="X194" s="265"/>
    </row>
    <row r="195" spans="1:24" ht="24" customHeight="1">
      <c r="A195" s="100" t="s">
        <v>691</v>
      </c>
      <c r="B195" s="101" t="s">
        <v>262</v>
      </c>
      <c r="C195" s="102">
        <f>SUM(C196:C197)</f>
        <v>212</v>
      </c>
      <c r="D195" s="102">
        <f>SUM(D196:D197)</f>
        <v>0</v>
      </c>
      <c r="E195" s="103">
        <f t="shared" si="26"/>
        <v>212</v>
      </c>
      <c r="F195" s="102">
        <f>SUM(F196:F197)</f>
        <v>0</v>
      </c>
      <c r="G195" s="133"/>
      <c r="H195" s="102">
        <f>SUM(H196:H197)</f>
        <v>0</v>
      </c>
      <c r="I195" s="133"/>
      <c r="J195" s="102">
        <f>SUM(J196:J197)</f>
        <v>-30</v>
      </c>
      <c r="K195" s="133"/>
      <c r="L195" s="102">
        <f>SUM(L196:L197)</f>
        <v>0</v>
      </c>
      <c r="M195" s="133"/>
      <c r="N195" s="103">
        <f t="shared" si="27"/>
        <v>-30</v>
      </c>
      <c r="O195" s="102">
        <f>SUM(O196:O197)</f>
        <v>0</v>
      </c>
      <c r="P195" s="133"/>
      <c r="Q195" s="103">
        <f t="shared" si="28"/>
        <v>-30</v>
      </c>
      <c r="R195" s="102">
        <f>SUM(R196:R197)</f>
        <v>182</v>
      </c>
      <c r="S195" s="102">
        <f>SUM(S196:S197)</f>
        <v>0</v>
      </c>
      <c r="T195" s="102">
        <f>SUM(T196:T197)</f>
        <v>0</v>
      </c>
      <c r="U195" s="102">
        <f>SUM(U196:U197)</f>
        <v>0</v>
      </c>
      <c r="V195" s="103">
        <f t="shared" si="29"/>
        <v>182</v>
      </c>
      <c r="W195" s="104">
        <f t="shared" si="25"/>
        <v>-30</v>
      </c>
      <c r="X195" s="264"/>
    </row>
    <row r="196" spans="1:24" ht="24" customHeight="1">
      <c r="A196" s="105">
        <v>2082101</v>
      </c>
      <c r="B196" s="106" t="s">
        <v>263</v>
      </c>
      <c r="C196" s="122">
        <v>45</v>
      </c>
      <c r="D196" s="122">
        <v>0</v>
      </c>
      <c r="E196" s="123">
        <f t="shared" si="26"/>
        <v>45</v>
      </c>
      <c r="F196" s="122"/>
      <c r="G196" s="134"/>
      <c r="H196" s="122"/>
      <c r="I196" s="134"/>
      <c r="J196" s="122"/>
      <c r="K196" s="134"/>
      <c r="L196" s="122"/>
      <c r="M196" s="134"/>
      <c r="N196" s="123">
        <f t="shared" si="27"/>
        <v>0</v>
      </c>
      <c r="O196" s="122"/>
      <c r="P196" s="134"/>
      <c r="Q196" s="123">
        <f t="shared" si="28"/>
        <v>0</v>
      </c>
      <c r="R196" s="121">
        <f>C196+N196</f>
        <v>45</v>
      </c>
      <c r="S196" s="122">
        <f>D196+O196</f>
        <v>0</v>
      </c>
      <c r="T196" s="122"/>
      <c r="U196" s="122"/>
      <c r="V196" s="123">
        <f t="shared" si="29"/>
        <v>45</v>
      </c>
      <c r="W196" s="107">
        <f t="shared" si="25"/>
        <v>0</v>
      </c>
      <c r="X196" s="265"/>
    </row>
    <row r="197" spans="1:24" ht="24" customHeight="1">
      <c r="A197" s="105">
        <v>2082102</v>
      </c>
      <c r="B197" s="106" t="s">
        <v>264</v>
      </c>
      <c r="C197" s="122">
        <v>167</v>
      </c>
      <c r="D197" s="122">
        <v>0</v>
      </c>
      <c r="E197" s="123">
        <f t="shared" si="26"/>
        <v>167</v>
      </c>
      <c r="F197" s="122"/>
      <c r="G197" s="134"/>
      <c r="H197" s="122"/>
      <c r="I197" s="134"/>
      <c r="J197" s="122">
        <v>-30</v>
      </c>
      <c r="K197" s="134" t="s">
        <v>692</v>
      </c>
      <c r="L197" s="122"/>
      <c r="M197" s="134"/>
      <c r="N197" s="123">
        <f t="shared" si="27"/>
        <v>-30</v>
      </c>
      <c r="O197" s="122"/>
      <c r="P197" s="134"/>
      <c r="Q197" s="123">
        <f t="shared" si="28"/>
        <v>-30</v>
      </c>
      <c r="R197" s="121">
        <f>C197+N197</f>
        <v>137</v>
      </c>
      <c r="S197" s="122">
        <f>D197+O197</f>
        <v>0</v>
      </c>
      <c r="T197" s="122"/>
      <c r="U197" s="122"/>
      <c r="V197" s="123">
        <f t="shared" si="29"/>
        <v>137</v>
      </c>
      <c r="W197" s="107">
        <f t="shared" si="25"/>
        <v>-30</v>
      </c>
      <c r="X197" s="265" t="s">
        <v>948</v>
      </c>
    </row>
    <row r="198" spans="1:24" ht="24" customHeight="1">
      <c r="A198" s="100" t="s">
        <v>693</v>
      </c>
      <c r="B198" s="101" t="s">
        <v>265</v>
      </c>
      <c r="C198" s="102">
        <f>C199</f>
        <v>4</v>
      </c>
      <c r="D198" s="102">
        <f>D199</f>
        <v>0</v>
      </c>
      <c r="E198" s="103">
        <f t="shared" si="26"/>
        <v>4</v>
      </c>
      <c r="F198" s="102">
        <f>F199</f>
        <v>0</v>
      </c>
      <c r="G198" s="133"/>
      <c r="H198" s="102">
        <f>H199</f>
        <v>0</v>
      </c>
      <c r="I198" s="133"/>
      <c r="J198" s="102">
        <f>J199</f>
        <v>0</v>
      </c>
      <c r="K198" s="133"/>
      <c r="L198" s="102">
        <f>L199</f>
        <v>0</v>
      </c>
      <c r="M198" s="133"/>
      <c r="N198" s="103">
        <f t="shared" si="27"/>
        <v>0</v>
      </c>
      <c r="O198" s="102">
        <f>O199</f>
        <v>0</v>
      </c>
      <c r="P198" s="133"/>
      <c r="Q198" s="103">
        <f t="shared" si="28"/>
        <v>0</v>
      </c>
      <c r="R198" s="102">
        <f>R199</f>
        <v>4</v>
      </c>
      <c r="S198" s="102">
        <f>S199</f>
        <v>0</v>
      </c>
      <c r="T198" s="102">
        <f>T199</f>
        <v>0</v>
      </c>
      <c r="U198" s="102">
        <f>U199</f>
        <v>0</v>
      </c>
      <c r="V198" s="103">
        <f t="shared" si="29"/>
        <v>4</v>
      </c>
      <c r="W198" s="104">
        <f t="shared" ref="W198:W261" si="37">V198-E198</f>
        <v>0</v>
      </c>
      <c r="X198" s="264"/>
    </row>
    <row r="199" spans="1:24" ht="24" customHeight="1">
      <c r="A199" s="105">
        <v>2082502</v>
      </c>
      <c r="B199" s="106" t="s">
        <v>266</v>
      </c>
      <c r="C199" s="122">
        <v>4</v>
      </c>
      <c r="D199" s="122">
        <v>0</v>
      </c>
      <c r="E199" s="123">
        <f t="shared" ref="E199:E203" si="38">SUM(C199:D199)</f>
        <v>4</v>
      </c>
      <c r="F199" s="122"/>
      <c r="G199" s="134"/>
      <c r="H199" s="122"/>
      <c r="I199" s="134"/>
      <c r="J199" s="122"/>
      <c r="K199" s="134"/>
      <c r="L199" s="122"/>
      <c r="M199" s="134"/>
      <c r="N199" s="123">
        <f t="shared" ref="N199:N262" si="39">F199+H199+J199+L199</f>
        <v>0</v>
      </c>
      <c r="O199" s="122"/>
      <c r="P199" s="134"/>
      <c r="Q199" s="123">
        <f t="shared" ref="Q199:Q262" si="40">N199+O199</f>
        <v>0</v>
      </c>
      <c r="R199" s="121">
        <f>C199+N199</f>
        <v>4</v>
      </c>
      <c r="S199" s="122">
        <f>D199+O199</f>
        <v>0</v>
      </c>
      <c r="T199" s="122"/>
      <c r="U199" s="122"/>
      <c r="V199" s="123">
        <f t="shared" ref="V199:V246" si="41">SUM(R199:S199)</f>
        <v>4</v>
      </c>
      <c r="W199" s="107">
        <f t="shared" si="37"/>
        <v>0</v>
      </c>
      <c r="X199" s="265"/>
    </row>
    <row r="200" spans="1:24" ht="24" customHeight="1">
      <c r="A200" s="100" t="s">
        <v>694</v>
      </c>
      <c r="B200" s="101" t="s">
        <v>267</v>
      </c>
      <c r="C200" s="102">
        <f>C201</f>
        <v>225</v>
      </c>
      <c r="D200" s="102">
        <f>D201</f>
        <v>1966</v>
      </c>
      <c r="E200" s="103">
        <f t="shared" si="38"/>
        <v>2191</v>
      </c>
      <c r="F200" s="102">
        <f>F201</f>
        <v>0</v>
      </c>
      <c r="G200" s="133"/>
      <c r="H200" s="102">
        <f>H201</f>
        <v>0</v>
      </c>
      <c r="I200" s="133"/>
      <c r="J200" s="102">
        <f>J201</f>
        <v>127</v>
      </c>
      <c r="K200" s="133"/>
      <c r="L200" s="102">
        <f>L201</f>
        <v>500</v>
      </c>
      <c r="M200" s="133"/>
      <c r="N200" s="103">
        <f t="shared" si="39"/>
        <v>627</v>
      </c>
      <c r="O200" s="102">
        <f>O201</f>
        <v>220</v>
      </c>
      <c r="P200" s="133"/>
      <c r="Q200" s="103">
        <f t="shared" si="40"/>
        <v>847</v>
      </c>
      <c r="R200" s="102">
        <f>R201</f>
        <v>852</v>
      </c>
      <c r="S200" s="102">
        <f>S201</f>
        <v>2186</v>
      </c>
      <c r="T200" s="102">
        <f>T201</f>
        <v>1926</v>
      </c>
      <c r="U200" s="102">
        <f>U201</f>
        <v>40</v>
      </c>
      <c r="V200" s="103">
        <f t="shared" si="41"/>
        <v>3038</v>
      </c>
      <c r="W200" s="104">
        <f t="shared" si="37"/>
        <v>847</v>
      </c>
      <c r="X200" s="264"/>
    </row>
    <row r="201" spans="1:24" ht="75.599999999999994" customHeight="1">
      <c r="A201" s="105">
        <v>2082602</v>
      </c>
      <c r="B201" s="106" t="s">
        <v>268</v>
      </c>
      <c r="C201" s="122">
        <v>225</v>
      </c>
      <c r="D201" s="122">
        <v>1966</v>
      </c>
      <c r="E201" s="123">
        <f t="shared" si="38"/>
        <v>2191</v>
      </c>
      <c r="F201" s="122"/>
      <c r="G201" s="134"/>
      <c r="H201" s="122"/>
      <c r="I201" s="134"/>
      <c r="J201" s="122">
        <v>127</v>
      </c>
      <c r="K201" s="134" t="s">
        <v>695</v>
      </c>
      <c r="L201" s="122">
        <v>500</v>
      </c>
      <c r="M201" s="251" t="s">
        <v>856</v>
      </c>
      <c r="N201" s="123">
        <f t="shared" si="39"/>
        <v>627</v>
      </c>
      <c r="O201" s="122">
        <v>220</v>
      </c>
      <c r="P201" s="134" t="s">
        <v>696</v>
      </c>
      <c r="Q201" s="123">
        <f t="shared" si="40"/>
        <v>847</v>
      </c>
      <c r="R201" s="121">
        <f>C201+N201</f>
        <v>852</v>
      </c>
      <c r="S201" s="122">
        <f>D201+O201</f>
        <v>2186</v>
      </c>
      <c r="T201" s="122">
        <v>1926</v>
      </c>
      <c r="U201" s="122">
        <v>40</v>
      </c>
      <c r="V201" s="123">
        <f t="shared" si="41"/>
        <v>3038</v>
      </c>
      <c r="W201" s="107">
        <f t="shared" si="37"/>
        <v>847</v>
      </c>
      <c r="X201" s="265" t="s">
        <v>949</v>
      </c>
    </row>
    <row r="202" spans="1:24" ht="24" customHeight="1">
      <c r="A202" s="100" t="s">
        <v>697</v>
      </c>
      <c r="B202" s="101" t="s">
        <v>269</v>
      </c>
      <c r="C202" s="102">
        <f>C203</f>
        <v>228</v>
      </c>
      <c r="D202" s="102">
        <f>D203</f>
        <v>0</v>
      </c>
      <c r="E202" s="103">
        <f t="shared" si="38"/>
        <v>228</v>
      </c>
      <c r="F202" s="102">
        <f>F203</f>
        <v>-23</v>
      </c>
      <c r="G202" s="133"/>
      <c r="H202" s="102">
        <f>H203</f>
        <v>0</v>
      </c>
      <c r="I202" s="133"/>
      <c r="J202" s="102">
        <f>J203</f>
        <v>0</v>
      </c>
      <c r="K202" s="133"/>
      <c r="L202" s="102">
        <f>L203</f>
        <v>0</v>
      </c>
      <c r="M202" s="133"/>
      <c r="N202" s="103">
        <f t="shared" si="39"/>
        <v>-23</v>
      </c>
      <c r="O202" s="102">
        <f>O203</f>
        <v>0</v>
      </c>
      <c r="P202" s="133"/>
      <c r="Q202" s="103">
        <f t="shared" si="40"/>
        <v>-23</v>
      </c>
      <c r="R202" s="102">
        <f>R203</f>
        <v>205</v>
      </c>
      <c r="S202" s="102">
        <f>S203</f>
        <v>0</v>
      </c>
      <c r="T202" s="102">
        <f>T203</f>
        <v>0</v>
      </c>
      <c r="U202" s="102">
        <f>U203</f>
        <v>0</v>
      </c>
      <c r="V202" s="103">
        <f t="shared" si="41"/>
        <v>205</v>
      </c>
      <c r="W202" s="104">
        <f t="shared" si="37"/>
        <v>-23</v>
      </c>
      <c r="X202" s="264"/>
    </row>
    <row r="203" spans="1:24" ht="24" customHeight="1">
      <c r="A203" s="105">
        <v>2082799</v>
      </c>
      <c r="B203" s="106" t="s">
        <v>270</v>
      </c>
      <c r="C203" s="122">
        <v>228</v>
      </c>
      <c r="D203" s="122">
        <v>0</v>
      </c>
      <c r="E203" s="123">
        <f t="shared" si="38"/>
        <v>228</v>
      </c>
      <c r="F203" s="122">
        <v>-23</v>
      </c>
      <c r="G203" s="134" t="s">
        <v>578</v>
      </c>
      <c r="H203" s="122"/>
      <c r="I203" s="134"/>
      <c r="J203" s="122"/>
      <c r="K203" s="134"/>
      <c r="L203" s="122"/>
      <c r="M203" s="134"/>
      <c r="N203" s="123">
        <f t="shared" si="39"/>
        <v>-23</v>
      </c>
      <c r="O203" s="122"/>
      <c r="P203" s="134"/>
      <c r="Q203" s="123">
        <f t="shared" si="40"/>
        <v>-23</v>
      </c>
      <c r="R203" s="121">
        <f>C203+N203</f>
        <v>205</v>
      </c>
      <c r="S203" s="122">
        <f>D203+O203</f>
        <v>0</v>
      </c>
      <c r="T203" s="122"/>
      <c r="U203" s="122"/>
      <c r="V203" s="123">
        <f t="shared" si="41"/>
        <v>205</v>
      </c>
      <c r="W203" s="107">
        <f t="shared" si="37"/>
        <v>-23</v>
      </c>
      <c r="X203" s="265" t="s">
        <v>494</v>
      </c>
    </row>
    <row r="204" spans="1:24" ht="24" customHeight="1">
      <c r="A204" s="100" t="s">
        <v>698</v>
      </c>
      <c r="B204" s="101" t="s">
        <v>271</v>
      </c>
      <c r="C204" s="102">
        <f>SUM(C205:C207)</f>
        <v>292</v>
      </c>
      <c r="D204" s="102">
        <f>SUM(D205:D207)</f>
        <v>36</v>
      </c>
      <c r="E204" s="102">
        <f>SUM(E205:E207)</f>
        <v>328</v>
      </c>
      <c r="F204" s="102">
        <f>SUM(F205:F207)</f>
        <v>-4</v>
      </c>
      <c r="G204" s="133"/>
      <c r="H204" s="102">
        <f>SUM(H205:H207)</f>
        <v>0</v>
      </c>
      <c r="I204" s="133"/>
      <c r="J204" s="102">
        <f>SUM(J205:J207)</f>
        <v>0</v>
      </c>
      <c r="K204" s="133"/>
      <c r="L204" s="102">
        <f>SUM(L205:L207)</f>
        <v>38</v>
      </c>
      <c r="M204" s="133"/>
      <c r="N204" s="102">
        <f t="shared" si="39"/>
        <v>34</v>
      </c>
      <c r="O204" s="102">
        <f>SUM(O205:O207)</f>
        <v>0</v>
      </c>
      <c r="P204" s="133"/>
      <c r="Q204" s="102">
        <f t="shared" si="40"/>
        <v>34</v>
      </c>
      <c r="R204" s="102">
        <f>SUM(R205:R207)</f>
        <v>326</v>
      </c>
      <c r="S204" s="102">
        <f>SUM(S205:S207)</f>
        <v>36</v>
      </c>
      <c r="T204" s="102">
        <f>SUM(T205:T207)</f>
        <v>31</v>
      </c>
      <c r="U204" s="102">
        <f>SUM(U205:U207)</f>
        <v>5</v>
      </c>
      <c r="V204" s="103">
        <f t="shared" si="41"/>
        <v>362</v>
      </c>
      <c r="W204" s="104">
        <f t="shared" si="37"/>
        <v>34</v>
      </c>
      <c r="X204" s="264"/>
    </row>
    <row r="205" spans="1:24" ht="24" customHeight="1">
      <c r="A205" s="105">
        <v>2082801</v>
      </c>
      <c r="B205" s="106" t="s">
        <v>828</v>
      </c>
      <c r="C205" s="122">
        <v>117</v>
      </c>
      <c r="D205" s="122">
        <v>0</v>
      </c>
      <c r="E205" s="123">
        <f t="shared" ref="E205:E268" si="42">SUM(C205:D205)</f>
        <v>117</v>
      </c>
      <c r="F205" s="122">
        <v>-4</v>
      </c>
      <c r="G205" s="134" t="s">
        <v>578</v>
      </c>
      <c r="H205" s="122"/>
      <c r="I205" s="134"/>
      <c r="J205" s="122"/>
      <c r="K205" s="134"/>
      <c r="L205" s="122"/>
      <c r="M205" s="134"/>
      <c r="N205" s="123">
        <f t="shared" si="39"/>
        <v>-4</v>
      </c>
      <c r="O205" s="122"/>
      <c r="P205" s="134"/>
      <c r="Q205" s="123">
        <f t="shared" si="40"/>
        <v>-4</v>
      </c>
      <c r="R205" s="121">
        <f t="shared" ref="R205:S207" si="43">C205+N205</f>
        <v>113</v>
      </c>
      <c r="S205" s="122">
        <f t="shared" si="43"/>
        <v>0</v>
      </c>
      <c r="T205" s="113"/>
      <c r="U205" s="113"/>
      <c r="V205" s="123">
        <f t="shared" si="41"/>
        <v>113</v>
      </c>
      <c r="W205" s="107">
        <f t="shared" si="37"/>
        <v>-4</v>
      </c>
      <c r="X205" s="265" t="s">
        <v>494</v>
      </c>
    </row>
    <row r="206" spans="1:24" ht="24" customHeight="1">
      <c r="A206" s="105">
        <v>2082804</v>
      </c>
      <c r="B206" s="106" t="s">
        <v>272</v>
      </c>
      <c r="C206" s="122">
        <v>120</v>
      </c>
      <c r="D206" s="122">
        <v>0</v>
      </c>
      <c r="E206" s="123">
        <f t="shared" si="42"/>
        <v>120</v>
      </c>
      <c r="F206" s="122"/>
      <c r="G206" s="134"/>
      <c r="H206" s="122"/>
      <c r="I206" s="134"/>
      <c r="J206" s="122"/>
      <c r="K206" s="134"/>
      <c r="L206" s="122"/>
      <c r="M206" s="134"/>
      <c r="N206" s="123">
        <f t="shared" si="39"/>
        <v>0</v>
      </c>
      <c r="O206" s="122"/>
      <c r="P206" s="134"/>
      <c r="Q206" s="123">
        <f t="shared" si="40"/>
        <v>0</v>
      </c>
      <c r="R206" s="121">
        <f t="shared" si="43"/>
        <v>120</v>
      </c>
      <c r="S206" s="122">
        <f t="shared" si="43"/>
        <v>0</v>
      </c>
      <c r="T206" s="122"/>
      <c r="U206" s="122"/>
      <c r="V206" s="123">
        <f t="shared" si="41"/>
        <v>120</v>
      </c>
      <c r="W206" s="107">
        <f t="shared" si="37"/>
        <v>0</v>
      </c>
      <c r="X206" s="265"/>
    </row>
    <row r="207" spans="1:24" ht="33.6" customHeight="1">
      <c r="A207" s="105">
        <v>2082899</v>
      </c>
      <c r="B207" s="106" t="s">
        <v>699</v>
      </c>
      <c r="C207" s="122">
        <v>55</v>
      </c>
      <c r="D207" s="122">
        <v>36</v>
      </c>
      <c r="E207" s="123">
        <f t="shared" si="42"/>
        <v>91</v>
      </c>
      <c r="F207" s="122"/>
      <c r="G207" s="134"/>
      <c r="H207" s="122"/>
      <c r="I207" s="134"/>
      <c r="J207" s="122"/>
      <c r="K207" s="134"/>
      <c r="L207" s="122">
        <v>38</v>
      </c>
      <c r="M207" s="134" t="s">
        <v>700</v>
      </c>
      <c r="N207" s="123">
        <f t="shared" si="39"/>
        <v>38</v>
      </c>
      <c r="O207" s="122"/>
      <c r="P207" s="134"/>
      <c r="Q207" s="123">
        <f t="shared" si="40"/>
        <v>38</v>
      </c>
      <c r="R207" s="121">
        <f t="shared" si="43"/>
        <v>93</v>
      </c>
      <c r="S207" s="122">
        <f t="shared" si="43"/>
        <v>36</v>
      </c>
      <c r="T207" s="122">
        <v>31</v>
      </c>
      <c r="U207" s="122">
        <v>5</v>
      </c>
      <c r="V207" s="123">
        <f t="shared" si="41"/>
        <v>129</v>
      </c>
      <c r="W207" s="107">
        <f t="shared" si="37"/>
        <v>38</v>
      </c>
      <c r="X207" s="265" t="s">
        <v>950</v>
      </c>
    </row>
    <row r="208" spans="1:24" ht="24" customHeight="1">
      <c r="A208" s="100" t="s">
        <v>701</v>
      </c>
      <c r="B208" s="101" t="s">
        <v>273</v>
      </c>
      <c r="C208" s="102">
        <f>C209</f>
        <v>1350</v>
      </c>
      <c r="D208" s="102">
        <f>D209</f>
        <v>380</v>
      </c>
      <c r="E208" s="103">
        <f t="shared" si="42"/>
        <v>1730</v>
      </c>
      <c r="F208" s="102">
        <f>F209</f>
        <v>0</v>
      </c>
      <c r="G208" s="133"/>
      <c r="H208" s="102">
        <f>H209</f>
        <v>0</v>
      </c>
      <c r="I208" s="133"/>
      <c r="J208" s="102">
        <f>J209</f>
        <v>-193</v>
      </c>
      <c r="K208" s="133"/>
      <c r="L208" s="102">
        <f>L209</f>
        <v>18</v>
      </c>
      <c r="M208" s="133"/>
      <c r="N208" s="103">
        <f t="shared" si="39"/>
        <v>-175</v>
      </c>
      <c r="O208" s="102">
        <f>O209</f>
        <v>65</v>
      </c>
      <c r="P208" s="133"/>
      <c r="Q208" s="103">
        <f t="shared" si="40"/>
        <v>-110</v>
      </c>
      <c r="R208" s="102">
        <f>R209</f>
        <v>1175</v>
      </c>
      <c r="S208" s="102">
        <f>S209</f>
        <v>445</v>
      </c>
      <c r="T208" s="102">
        <f>T209</f>
        <v>3</v>
      </c>
      <c r="U208" s="102">
        <f>U209</f>
        <v>377</v>
      </c>
      <c r="V208" s="103">
        <f t="shared" si="41"/>
        <v>1620</v>
      </c>
      <c r="W208" s="104">
        <f t="shared" si="37"/>
        <v>-110</v>
      </c>
      <c r="X208" s="264"/>
    </row>
    <row r="209" spans="1:24" ht="91.5" customHeight="1">
      <c r="A209" s="105">
        <v>2089901</v>
      </c>
      <c r="B209" s="106" t="s">
        <v>273</v>
      </c>
      <c r="C209" s="122">
        <v>1350</v>
      </c>
      <c r="D209" s="122">
        <v>380</v>
      </c>
      <c r="E209" s="123">
        <f t="shared" si="42"/>
        <v>1730</v>
      </c>
      <c r="F209" s="122"/>
      <c r="G209" s="134"/>
      <c r="H209" s="122"/>
      <c r="I209" s="134"/>
      <c r="J209" s="122">
        <v>-193</v>
      </c>
      <c r="K209" s="134" t="s">
        <v>1000</v>
      </c>
      <c r="L209" s="122">
        <v>18</v>
      </c>
      <c r="M209" s="134" t="s">
        <v>702</v>
      </c>
      <c r="N209" s="123">
        <f t="shared" si="39"/>
        <v>-175</v>
      </c>
      <c r="O209" s="122">
        <v>65</v>
      </c>
      <c r="P209" s="134" t="s">
        <v>703</v>
      </c>
      <c r="Q209" s="123">
        <f t="shared" si="40"/>
        <v>-110</v>
      </c>
      <c r="R209" s="121">
        <f>C209+N209</f>
        <v>1175</v>
      </c>
      <c r="S209" s="122">
        <f>D209+O209</f>
        <v>445</v>
      </c>
      <c r="T209" s="122">
        <v>3</v>
      </c>
      <c r="U209" s="122">
        <v>377</v>
      </c>
      <c r="V209" s="123">
        <f t="shared" si="41"/>
        <v>1620</v>
      </c>
      <c r="W209" s="107">
        <f t="shared" si="37"/>
        <v>-110</v>
      </c>
      <c r="X209" s="265" t="s">
        <v>1012</v>
      </c>
    </row>
    <row r="210" spans="1:24" ht="24" customHeight="1">
      <c r="A210" s="95" t="s">
        <v>704</v>
      </c>
      <c r="B210" s="96" t="s">
        <v>104</v>
      </c>
      <c r="C210" s="97">
        <f>SUM(C214,C211,C216,C219,C227,C230,C234,C236,C238,C240,C242)</f>
        <v>6081</v>
      </c>
      <c r="D210" s="97">
        <f>SUM(D214,D211,D216,D219,D227,D230,D234,D236,D238,D240,D242)</f>
        <v>2038</v>
      </c>
      <c r="E210" s="98">
        <f t="shared" si="42"/>
        <v>8119</v>
      </c>
      <c r="F210" s="97">
        <f>SUM(F214,F211,F216,F219,F227,F230,F234,F236,F238,F240,F242)</f>
        <v>-263</v>
      </c>
      <c r="G210" s="132"/>
      <c r="H210" s="97">
        <f>SUM(H214,H211,H216,H219,H227,H230,H234,H236,H238,H240,H242)</f>
        <v>0</v>
      </c>
      <c r="I210" s="132"/>
      <c r="J210" s="97">
        <f>SUM(J214,J211,J216,J219,J227,J230,J234,J236,J238,J240,J242)</f>
        <v>-802</v>
      </c>
      <c r="K210" s="132"/>
      <c r="L210" s="97">
        <f>SUM(L214,L211,L216,L219,L227,L230,L234,L236,L238,L240,L242)</f>
        <v>50</v>
      </c>
      <c r="M210" s="132"/>
      <c r="N210" s="98">
        <f t="shared" si="39"/>
        <v>-1015</v>
      </c>
      <c r="O210" s="97">
        <f>SUM(O214,O211,O216,O219,O227,O230,O234,O236,O238,O240,O242)</f>
        <v>3066</v>
      </c>
      <c r="P210" s="132"/>
      <c r="Q210" s="98">
        <f t="shared" si="40"/>
        <v>2051</v>
      </c>
      <c r="R210" s="97">
        <f>SUM(R214,R211,R216,R219,R227,R230,R234,R236,R238,R240,R242)</f>
        <v>5066</v>
      </c>
      <c r="S210" s="97">
        <f>SUM(S214,S211,S216,S219,S227,S230,S234,S236,S238,S240,S242)</f>
        <v>5104</v>
      </c>
      <c r="T210" s="97">
        <f>SUM(T214,T211,T216,T219,T227,T230,T234,T236,T238,T240,T242)</f>
        <v>1274</v>
      </c>
      <c r="U210" s="97">
        <f>SUM(U214,U211,U216,U219,U227,U230,U234,U236,U238,U240,U242)</f>
        <v>764</v>
      </c>
      <c r="V210" s="98">
        <f t="shared" si="41"/>
        <v>10170</v>
      </c>
      <c r="W210" s="99">
        <f t="shared" si="37"/>
        <v>2051</v>
      </c>
      <c r="X210" s="263"/>
    </row>
    <row r="211" spans="1:24" ht="24" customHeight="1">
      <c r="A211" s="100" t="s">
        <v>705</v>
      </c>
      <c r="B211" s="101" t="s">
        <v>274</v>
      </c>
      <c r="C211" s="102">
        <f>SUM(C212:C213)</f>
        <v>350</v>
      </c>
      <c r="D211" s="102">
        <f>SUM(D212:D213)</f>
        <v>0</v>
      </c>
      <c r="E211" s="103">
        <f t="shared" si="42"/>
        <v>350</v>
      </c>
      <c r="F211" s="102">
        <f>SUM(F212:F213)</f>
        <v>0</v>
      </c>
      <c r="G211" s="133"/>
      <c r="H211" s="102">
        <f>SUM(H212:H213)</f>
        <v>0</v>
      </c>
      <c r="I211" s="133"/>
      <c r="J211" s="102">
        <f>SUM(J212:J213)</f>
        <v>0</v>
      </c>
      <c r="K211" s="133"/>
      <c r="L211" s="102">
        <f>SUM(L212:L213)</f>
        <v>0</v>
      </c>
      <c r="M211" s="133"/>
      <c r="N211" s="103">
        <f t="shared" si="39"/>
        <v>0</v>
      </c>
      <c r="O211" s="102">
        <f>SUM(O212:O213)</f>
        <v>0</v>
      </c>
      <c r="P211" s="133"/>
      <c r="Q211" s="103">
        <f t="shared" si="40"/>
        <v>0</v>
      </c>
      <c r="R211" s="102">
        <f>SUM(R212:R213)</f>
        <v>350</v>
      </c>
      <c r="S211" s="102">
        <f>SUM(S212:S213)</f>
        <v>0</v>
      </c>
      <c r="T211" s="102">
        <f>SUM(T212:T213)</f>
        <v>0</v>
      </c>
      <c r="U211" s="102">
        <f>SUM(U212:U213)</f>
        <v>0</v>
      </c>
      <c r="V211" s="103">
        <f t="shared" si="41"/>
        <v>350</v>
      </c>
      <c r="W211" s="104">
        <f t="shared" si="37"/>
        <v>0</v>
      </c>
      <c r="X211" s="264"/>
    </row>
    <row r="212" spans="1:24" ht="24" customHeight="1">
      <c r="A212" s="105">
        <v>2100101</v>
      </c>
      <c r="B212" s="106" t="s">
        <v>122</v>
      </c>
      <c r="C212" s="122">
        <v>317</v>
      </c>
      <c r="D212" s="122">
        <v>0</v>
      </c>
      <c r="E212" s="123">
        <f t="shared" si="42"/>
        <v>317</v>
      </c>
      <c r="F212" s="122"/>
      <c r="G212" s="134"/>
      <c r="H212" s="122"/>
      <c r="I212" s="134"/>
      <c r="J212" s="122"/>
      <c r="K212" s="134"/>
      <c r="L212" s="122"/>
      <c r="M212" s="134"/>
      <c r="N212" s="123">
        <f t="shared" si="39"/>
        <v>0</v>
      </c>
      <c r="O212" s="122"/>
      <c r="P212" s="134"/>
      <c r="Q212" s="123">
        <f t="shared" si="40"/>
        <v>0</v>
      </c>
      <c r="R212" s="121">
        <f>C212+N212</f>
        <v>317</v>
      </c>
      <c r="S212" s="122">
        <f>D212+O212</f>
        <v>0</v>
      </c>
      <c r="T212" s="122"/>
      <c r="U212" s="122"/>
      <c r="V212" s="123">
        <f t="shared" si="41"/>
        <v>317</v>
      </c>
      <c r="W212" s="107">
        <f t="shared" si="37"/>
        <v>0</v>
      </c>
      <c r="X212" s="265"/>
    </row>
    <row r="213" spans="1:24" ht="24" customHeight="1">
      <c r="A213" s="105">
        <v>2100199</v>
      </c>
      <c r="B213" s="106" t="s">
        <v>275</v>
      </c>
      <c r="C213" s="122">
        <v>33</v>
      </c>
      <c r="D213" s="122">
        <v>0</v>
      </c>
      <c r="E213" s="123">
        <f t="shared" si="42"/>
        <v>33</v>
      </c>
      <c r="F213" s="122"/>
      <c r="G213" s="134"/>
      <c r="H213" s="122"/>
      <c r="I213" s="134"/>
      <c r="J213" s="122"/>
      <c r="K213" s="134"/>
      <c r="L213" s="122"/>
      <c r="M213" s="134"/>
      <c r="N213" s="123">
        <f t="shared" si="39"/>
        <v>0</v>
      </c>
      <c r="O213" s="122"/>
      <c r="P213" s="134"/>
      <c r="Q213" s="123">
        <f t="shared" si="40"/>
        <v>0</v>
      </c>
      <c r="R213" s="121">
        <f>C213+N213</f>
        <v>33</v>
      </c>
      <c r="S213" s="122">
        <f>D213+O213</f>
        <v>0</v>
      </c>
      <c r="T213" s="122"/>
      <c r="U213" s="122"/>
      <c r="V213" s="123">
        <f t="shared" si="41"/>
        <v>33</v>
      </c>
      <c r="W213" s="107">
        <f t="shared" si="37"/>
        <v>0</v>
      </c>
      <c r="X213" s="265"/>
    </row>
    <row r="214" spans="1:24" ht="24" customHeight="1">
      <c r="A214" s="100" t="s">
        <v>706</v>
      </c>
      <c r="B214" s="101" t="s">
        <v>276</v>
      </c>
      <c r="C214" s="102">
        <f>C215</f>
        <v>775</v>
      </c>
      <c r="D214" s="102">
        <f>D215</f>
        <v>189</v>
      </c>
      <c r="E214" s="103">
        <f t="shared" si="42"/>
        <v>964</v>
      </c>
      <c r="F214" s="102">
        <f>F215</f>
        <v>0</v>
      </c>
      <c r="G214" s="133"/>
      <c r="H214" s="102">
        <f>H215</f>
        <v>0</v>
      </c>
      <c r="I214" s="133"/>
      <c r="J214" s="102">
        <f>J215</f>
        <v>-600</v>
      </c>
      <c r="K214" s="133"/>
      <c r="L214" s="102">
        <f>L215</f>
        <v>50</v>
      </c>
      <c r="M214" s="133"/>
      <c r="N214" s="103">
        <f t="shared" si="39"/>
        <v>-550</v>
      </c>
      <c r="O214" s="102">
        <f>O215</f>
        <v>55</v>
      </c>
      <c r="P214" s="133"/>
      <c r="Q214" s="103">
        <f t="shared" si="40"/>
        <v>-495</v>
      </c>
      <c r="R214" s="102">
        <f>R215</f>
        <v>225</v>
      </c>
      <c r="S214" s="102">
        <f>S215</f>
        <v>244</v>
      </c>
      <c r="T214" s="102">
        <f>T215</f>
        <v>189</v>
      </c>
      <c r="U214" s="102">
        <f>U215</f>
        <v>0</v>
      </c>
      <c r="V214" s="103">
        <f t="shared" si="41"/>
        <v>469</v>
      </c>
      <c r="W214" s="104">
        <f t="shared" si="37"/>
        <v>-495</v>
      </c>
      <c r="X214" s="264"/>
    </row>
    <row r="215" spans="1:24" ht="57.6" customHeight="1">
      <c r="A215" s="105">
        <v>2100201</v>
      </c>
      <c r="B215" s="106" t="s">
        <v>277</v>
      </c>
      <c r="C215" s="122">
        <v>775</v>
      </c>
      <c r="D215" s="122">
        <v>189</v>
      </c>
      <c r="E215" s="123">
        <f t="shared" si="42"/>
        <v>964</v>
      </c>
      <c r="F215" s="122"/>
      <c r="G215" s="134"/>
      <c r="H215" s="122"/>
      <c r="I215" s="134"/>
      <c r="J215" s="122">
        <v>-600</v>
      </c>
      <c r="K215" s="134" t="s">
        <v>707</v>
      </c>
      <c r="L215" s="122">
        <v>50</v>
      </c>
      <c r="M215" s="134" t="s">
        <v>708</v>
      </c>
      <c r="N215" s="123">
        <f t="shared" si="39"/>
        <v>-550</v>
      </c>
      <c r="O215" s="122">
        <v>55</v>
      </c>
      <c r="P215" s="134" t="s">
        <v>709</v>
      </c>
      <c r="Q215" s="123">
        <f t="shared" si="40"/>
        <v>-495</v>
      </c>
      <c r="R215" s="121">
        <f>C215+N215</f>
        <v>225</v>
      </c>
      <c r="S215" s="122">
        <f>D215+O215</f>
        <v>244</v>
      </c>
      <c r="T215" s="122">
        <v>189</v>
      </c>
      <c r="U215" s="122"/>
      <c r="V215" s="123">
        <f t="shared" si="41"/>
        <v>469</v>
      </c>
      <c r="W215" s="107">
        <f t="shared" si="37"/>
        <v>-495</v>
      </c>
      <c r="X215" s="265" t="s">
        <v>951</v>
      </c>
    </row>
    <row r="216" spans="1:24" ht="24" customHeight="1">
      <c r="A216" s="100" t="s">
        <v>710</v>
      </c>
      <c r="B216" s="101" t="s">
        <v>278</v>
      </c>
      <c r="C216" s="102">
        <f>SUM(C217:C218)</f>
        <v>464</v>
      </c>
      <c r="D216" s="102">
        <f>SUM(D217:D218)</f>
        <v>336</v>
      </c>
      <c r="E216" s="103">
        <f t="shared" si="42"/>
        <v>800</v>
      </c>
      <c r="F216" s="102">
        <f>SUM(F217:F218)</f>
        <v>-38</v>
      </c>
      <c r="G216" s="133"/>
      <c r="H216" s="102">
        <f>SUM(H217:H218)</f>
        <v>0</v>
      </c>
      <c r="I216" s="133"/>
      <c r="J216" s="102">
        <f>SUM(J217:J218)</f>
        <v>0</v>
      </c>
      <c r="K216" s="133"/>
      <c r="L216" s="102">
        <f>SUM(L217:L218)</f>
        <v>0</v>
      </c>
      <c r="M216" s="133"/>
      <c r="N216" s="103">
        <f t="shared" si="39"/>
        <v>-38</v>
      </c>
      <c r="O216" s="102">
        <f>SUM(O217:O218)</f>
        <v>2</v>
      </c>
      <c r="P216" s="133"/>
      <c r="Q216" s="103">
        <f t="shared" si="40"/>
        <v>-36</v>
      </c>
      <c r="R216" s="102">
        <f>SUM(R217:R218)</f>
        <v>426</v>
      </c>
      <c r="S216" s="102">
        <f>SUM(S217:S218)</f>
        <v>338</v>
      </c>
      <c r="T216" s="102">
        <f>SUM(T217:T218)</f>
        <v>0</v>
      </c>
      <c r="U216" s="102">
        <f>SUM(U217:U218)</f>
        <v>336</v>
      </c>
      <c r="V216" s="103">
        <f t="shared" si="41"/>
        <v>764</v>
      </c>
      <c r="W216" s="104">
        <f t="shared" si="37"/>
        <v>-36</v>
      </c>
      <c r="X216" s="264"/>
    </row>
    <row r="217" spans="1:24" ht="24" customHeight="1">
      <c r="A217" s="105">
        <v>2100302</v>
      </c>
      <c r="B217" s="106" t="s">
        <v>279</v>
      </c>
      <c r="C217" s="122">
        <v>435</v>
      </c>
      <c r="D217" s="122">
        <v>300</v>
      </c>
      <c r="E217" s="123">
        <f t="shared" si="42"/>
        <v>735</v>
      </c>
      <c r="F217" s="122">
        <v>-29</v>
      </c>
      <c r="G217" s="134" t="s">
        <v>578</v>
      </c>
      <c r="H217" s="122"/>
      <c r="I217" s="134"/>
      <c r="J217" s="122"/>
      <c r="K217" s="134"/>
      <c r="L217" s="122"/>
      <c r="M217" s="134"/>
      <c r="N217" s="123">
        <f t="shared" si="39"/>
        <v>-29</v>
      </c>
      <c r="O217" s="122"/>
      <c r="P217" s="134"/>
      <c r="Q217" s="123">
        <f t="shared" si="40"/>
        <v>-29</v>
      </c>
      <c r="R217" s="121">
        <f>C217+N217</f>
        <v>406</v>
      </c>
      <c r="S217" s="122">
        <f>D217+O217</f>
        <v>300</v>
      </c>
      <c r="T217" s="122"/>
      <c r="U217" s="122">
        <v>300</v>
      </c>
      <c r="V217" s="123">
        <f t="shared" si="41"/>
        <v>706</v>
      </c>
      <c r="W217" s="107">
        <f t="shared" si="37"/>
        <v>-29</v>
      </c>
      <c r="X217" s="265" t="s">
        <v>494</v>
      </c>
    </row>
    <row r="218" spans="1:24" ht="42.6" customHeight="1">
      <c r="A218" s="105">
        <v>2100399</v>
      </c>
      <c r="B218" s="106" t="s">
        <v>280</v>
      </c>
      <c r="C218" s="122">
        <v>29</v>
      </c>
      <c r="D218" s="122">
        <v>36</v>
      </c>
      <c r="E218" s="123">
        <f t="shared" si="42"/>
        <v>65</v>
      </c>
      <c r="F218" s="122">
        <v>-9</v>
      </c>
      <c r="G218" s="134" t="s">
        <v>711</v>
      </c>
      <c r="H218" s="122"/>
      <c r="I218" s="134"/>
      <c r="J218" s="122"/>
      <c r="K218" s="134"/>
      <c r="L218" s="122"/>
      <c r="M218" s="134"/>
      <c r="N218" s="123">
        <f t="shared" si="39"/>
        <v>-9</v>
      </c>
      <c r="O218" s="122">
        <v>2</v>
      </c>
      <c r="P218" s="134" t="s">
        <v>712</v>
      </c>
      <c r="Q218" s="123">
        <f t="shared" si="40"/>
        <v>-7</v>
      </c>
      <c r="R218" s="121">
        <f>C218+N218</f>
        <v>20</v>
      </c>
      <c r="S218" s="122">
        <f>D218+O218</f>
        <v>38</v>
      </c>
      <c r="T218" s="122"/>
      <c r="U218" s="122">
        <v>36</v>
      </c>
      <c r="V218" s="123">
        <f t="shared" si="41"/>
        <v>58</v>
      </c>
      <c r="W218" s="107">
        <f t="shared" si="37"/>
        <v>-7</v>
      </c>
      <c r="X218" s="265" t="s">
        <v>952</v>
      </c>
    </row>
    <row r="219" spans="1:24" ht="24" customHeight="1">
      <c r="A219" s="100" t="s">
        <v>713</v>
      </c>
      <c r="B219" s="101" t="s">
        <v>281</v>
      </c>
      <c r="C219" s="102">
        <f>SUM(C220:C226)</f>
        <v>1086</v>
      </c>
      <c r="D219" s="102">
        <f>SUM(D220:D226)</f>
        <v>365</v>
      </c>
      <c r="E219" s="103">
        <f t="shared" si="42"/>
        <v>1451</v>
      </c>
      <c r="F219" s="102">
        <f>SUM(F220:F226)</f>
        <v>7</v>
      </c>
      <c r="G219" s="133"/>
      <c r="H219" s="102">
        <f>SUM(H220:H226)</f>
        <v>0</v>
      </c>
      <c r="I219" s="133"/>
      <c r="J219" s="102">
        <f>SUM(J220:J226)</f>
        <v>30</v>
      </c>
      <c r="K219" s="133"/>
      <c r="L219" s="102">
        <f>SUM(L220:L226)</f>
        <v>0</v>
      </c>
      <c r="M219" s="133"/>
      <c r="N219" s="103">
        <f t="shared" si="39"/>
        <v>37</v>
      </c>
      <c r="O219" s="102">
        <f>SUM(O220:O226)</f>
        <v>39</v>
      </c>
      <c r="P219" s="133"/>
      <c r="Q219" s="103">
        <f t="shared" si="40"/>
        <v>76</v>
      </c>
      <c r="R219" s="102">
        <f>SUM(R220:R226)</f>
        <v>1123</v>
      </c>
      <c r="S219" s="102">
        <f>SUM(S220:S226)</f>
        <v>404</v>
      </c>
      <c r="T219" s="102">
        <f>SUM(T220:T226)</f>
        <v>235</v>
      </c>
      <c r="U219" s="102">
        <f>SUM(U220:U226)</f>
        <v>130</v>
      </c>
      <c r="V219" s="103">
        <f t="shared" si="41"/>
        <v>1527</v>
      </c>
      <c r="W219" s="104">
        <f t="shared" si="37"/>
        <v>76</v>
      </c>
      <c r="X219" s="264"/>
    </row>
    <row r="220" spans="1:24" ht="24" customHeight="1">
      <c r="A220" s="105">
        <v>2100401</v>
      </c>
      <c r="B220" s="106" t="s">
        <v>282</v>
      </c>
      <c r="C220" s="122">
        <v>322</v>
      </c>
      <c r="D220" s="122">
        <v>0</v>
      </c>
      <c r="E220" s="123">
        <f t="shared" si="42"/>
        <v>322</v>
      </c>
      <c r="F220" s="122">
        <v>6</v>
      </c>
      <c r="G220" s="134" t="s">
        <v>578</v>
      </c>
      <c r="H220" s="122"/>
      <c r="I220" s="134"/>
      <c r="J220" s="122"/>
      <c r="K220" s="134"/>
      <c r="L220" s="122"/>
      <c r="M220" s="134"/>
      <c r="N220" s="123">
        <f t="shared" si="39"/>
        <v>6</v>
      </c>
      <c r="O220" s="122"/>
      <c r="P220" s="134"/>
      <c r="Q220" s="123">
        <f t="shared" si="40"/>
        <v>6</v>
      </c>
      <c r="R220" s="121">
        <f t="shared" ref="R220:S226" si="44">C220+N220</f>
        <v>328</v>
      </c>
      <c r="S220" s="122">
        <f t="shared" si="44"/>
        <v>0</v>
      </c>
      <c r="T220" s="122"/>
      <c r="U220" s="122"/>
      <c r="V220" s="123">
        <f t="shared" si="41"/>
        <v>328</v>
      </c>
      <c r="W220" s="107">
        <f t="shared" si="37"/>
        <v>6</v>
      </c>
      <c r="X220" s="265" t="s">
        <v>494</v>
      </c>
    </row>
    <row r="221" spans="1:24" ht="24" customHeight="1">
      <c r="A221" s="105">
        <v>2100402</v>
      </c>
      <c r="B221" s="106" t="s">
        <v>283</v>
      </c>
      <c r="C221" s="122">
        <v>76</v>
      </c>
      <c r="D221" s="122">
        <v>0</v>
      </c>
      <c r="E221" s="123">
        <f t="shared" si="42"/>
        <v>76</v>
      </c>
      <c r="F221" s="122">
        <v>-6</v>
      </c>
      <c r="G221" s="134" t="s">
        <v>578</v>
      </c>
      <c r="H221" s="122"/>
      <c r="I221" s="134"/>
      <c r="J221" s="122"/>
      <c r="K221" s="134"/>
      <c r="L221" s="122"/>
      <c r="M221" s="134"/>
      <c r="N221" s="123">
        <f t="shared" si="39"/>
        <v>-6</v>
      </c>
      <c r="O221" s="122"/>
      <c r="P221" s="134"/>
      <c r="Q221" s="123">
        <f t="shared" si="40"/>
        <v>-6</v>
      </c>
      <c r="R221" s="121">
        <f t="shared" si="44"/>
        <v>70</v>
      </c>
      <c r="S221" s="122">
        <f t="shared" si="44"/>
        <v>0</v>
      </c>
      <c r="T221" s="122"/>
      <c r="U221" s="122"/>
      <c r="V221" s="123">
        <f t="shared" si="41"/>
        <v>70</v>
      </c>
      <c r="W221" s="107">
        <f t="shared" si="37"/>
        <v>-6</v>
      </c>
      <c r="X221" s="265" t="s">
        <v>494</v>
      </c>
    </row>
    <row r="222" spans="1:24" ht="24" customHeight="1">
      <c r="A222" s="105">
        <v>2100403</v>
      </c>
      <c r="B222" s="106" t="s">
        <v>284</v>
      </c>
      <c r="C222" s="122">
        <v>180</v>
      </c>
      <c r="D222" s="122">
        <v>0</v>
      </c>
      <c r="E222" s="123">
        <f t="shared" si="42"/>
        <v>180</v>
      </c>
      <c r="F222" s="122">
        <v>7</v>
      </c>
      <c r="G222" s="134" t="s">
        <v>578</v>
      </c>
      <c r="H222" s="122"/>
      <c r="I222" s="134"/>
      <c r="J222" s="122"/>
      <c r="K222" s="134"/>
      <c r="L222" s="122"/>
      <c r="M222" s="134"/>
      <c r="N222" s="123">
        <f t="shared" si="39"/>
        <v>7</v>
      </c>
      <c r="O222" s="122"/>
      <c r="P222" s="134"/>
      <c r="Q222" s="123">
        <f t="shared" si="40"/>
        <v>7</v>
      </c>
      <c r="R222" s="121">
        <f t="shared" si="44"/>
        <v>187</v>
      </c>
      <c r="S222" s="122">
        <f t="shared" si="44"/>
        <v>0</v>
      </c>
      <c r="T222" s="122"/>
      <c r="U222" s="122"/>
      <c r="V222" s="123">
        <f t="shared" si="41"/>
        <v>187</v>
      </c>
      <c r="W222" s="107">
        <f t="shared" si="37"/>
        <v>7</v>
      </c>
      <c r="X222" s="265" t="s">
        <v>494</v>
      </c>
    </row>
    <row r="223" spans="1:24" ht="24" customHeight="1">
      <c r="A223" s="105">
        <v>2100408</v>
      </c>
      <c r="B223" s="106" t="s">
        <v>285</v>
      </c>
      <c r="C223" s="122">
        <v>106</v>
      </c>
      <c r="D223" s="122">
        <v>199</v>
      </c>
      <c r="E223" s="123">
        <f t="shared" si="42"/>
        <v>305</v>
      </c>
      <c r="F223" s="122"/>
      <c r="G223" s="134"/>
      <c r="H223" s="122"/>
      <c r="I223" s="134"/>
      <c r="J223" s="122"/>
      <c r="K223" s="134"/>
      <c r="L223" s="122"/>
      <c r="M223" s="134"/>
      <c r="N223" s="123">
        <f t="shared" si="39"/>
        <v>0</v>
      </c>
      <c r="O223" s="122">
        <v>37</v>
      </c>
      <c r="P223" s="134" t="s">
        <v>714</v>
      </c>
      <c r="Q223" s="123">
        <f t="shared" si="40"/>
        <v>37</v>
      </c>
      <c r="R223" s="121">
        <f t="shared" si="44"/>
        <v>106</v>
      </c>
      <c r="S223" s="122">
        <f t="shared" si="44"/>
        <v>236</v>
      </c>
      <c r="T223" s="122">
        <v>199</v>
      </c>
      <c r="U223" s="122"/>
      <c r="V223" s="123">
        <f t="shared" si="41"/>
        <v>342</v>
      </c>
      <c r="W223" s="107">
        <f t="shared" si="37"/>
        <v>37</v>
      </c>
      <c r="X223" s="265" t="s">
        <v>953</v>
      </c>
    </row>
    <row r="224" spans="1:24" ht="24" customHeight="1">
      <c r="A224" s="105">
        <v>2100409</v>
      </c>
      <c r="B224" s="106" t="s">
        <v>286</v>
      </c>
      <c r="C224" s="122">
        <v>44</v>
      </c>
      <c r="D224" s="122">
        <v>50</v>
      </c>
      <c r="E224" s="123">
        <f t="shared" si="42"/>
        <v>94</v>
      </c>
      <c r="F224" s="122"/>
      <c r="G224" s="134"/>
      <c r="H224" s="122"/>
      <c r="I224" s="134"/>
      <c r="J224" s="122"/>
      <c r="K224" s="134"/>
      <c r="L224" s="122"/>
      <c r="M224" s="134"/>
      <c r="N224" s="123">
        <f t="shared" si="39"/>
        <v>0</v>
      </c>
      <c r="O224" s="122"/>
      <c r="P224" s="134"/>
      <c r="Q224" s="123">
        <f t="shared" si="40"/>
        <v>0</v>
      </c>
      <c r="R224" s="121">
        <f t="shared" si="44"/>
        <v>44</v>
      </c>
      <c r="S224" s="122">
        <f t="shared" si="44"/>
        <v>50</v>
      </c>
      <c r="T224" s="122">
        <v>36</v>
      </c>
      <c r="U224" s="122">
        <v>14</v>
      </c>
      <c r="V224" s="123">
        <f t="shared" si="41"/>
        <v>94</v>
      </c>
      <c r="W224" s="107">
        <f t="shared" si="37"/>
        <v>0</v>
      </c>
      <c r="X224" s="265"/>
    </row>
    <row r="225" spans="1:24" ht="34.950000000000003" customHeight="1">
      <c r="A225" s="105">
        <v>2100410</v>
      </c>
      <c r="B225" s="106" t="s">
        <v>287</v>
      </c>
      <c r="C225" s="122">
        <v>234</v>
      </c>
      <c r="D225" s="122">
        <v>108</v>
      </c>
      <c r="E225" s="123">
        <f t="shared" si="42"/>
        <v>342</v>
      </c>
      <c r="F225" s="122"/>
      <c r="G225" s="134"/>
      <c r="H225" s="122"/>
      <c r="I225" s="134"/>
      <c r="J225" s="122">
        <v>30</v>
      </c>
      <c r="K225" s="134" t="s">
        <v>715</v>
      </c>
      <c r="L225" s="122"/>
      <c r="M225" s="134"/>
      <c r="N225" s="123">
        <f t="shared" si="39"/>
        <v>30</v>
      </c>
      <c r="O225" s="122"/>
      <c r="P225" s="134"/>
      <c r="Q225" s="123">
        <f t="shared" si="40"/>
        <v>30</v>
      </c>
      <c r="R225" s="121">
        <f t="shared" si="44"/>
        <v>264</v>
      </c>
      <c r="S225" s="122">
        <f t="shared" si="44"/>
        <v>108</v>
      </c>
      <c r="T225" s="122"/>
      <c r="U225" s="122">
        <v>108</v>
      </c>
      <c r="V225" s="123">
        <f t="shared" si="41"/>
        <v>372</v>
      </c>
      <c r="W225" s="107">
        <f t="shared" si="37"/>
        <v>30</v>
      </c>
      <c r="X225" s="265" t="s">
        <v>954</v>
      </c>
    </row>
    <row r="226" spans="1:24" ht="24" customHeight="1">
      <c r="A226" s="105">
        <v>2100499</v>
      </c>
      <c r="B226" s="106" t="s">
        <v>288</v>
      </c>
      <c r="C226" s="122">
        <v>124</v>
      </c>
      <c r="D226" s="122">
        <v>8</v>
      </c>
      <c r="E226" s="123">
        <f t="shared" si="42"/>
        <v>132</v>
      </c>
      <c r="F226" s="122"/>
      <c r="G226" s="134"/>
      <c r="H226" s="122"/>
      <c r="I226" s="134"/>
      <c r="J226" s="122"/>
      <c r="K226" s="134"/>
      <c r="L226" s="122"/>
      <c r="M226" s="134"/>
      <c r="N226" s="123">
        <f t="shared" si="39"/>
        <v>0</v>
      </c>
      <c r="O226" s="122">
        <v>2</v>
      </c>
      <c r="P226" s="134" t="s">
        <v>716</v>
      </c>
      <c r="Q226" s="123">
        <f t="shared" si="40"/>
        <v>2</v>
      </c>
      <c r="R226" s="121">
        <f t="shared" si="44"/>
        <v>124</v>
      </c>
      <c r="S226" s="122">
        <f t="shared" si="44"/>
        <v>10</v>
      </c>
      <c r="T226" s="122"/>
      <c r="U226" s="122">
        <v>8</v>
      </c>
      <c r="V226" s="123">
        <f t="shared" si="41"/>
        <v>134</v>
      </c>
      <c r="W226" s="107">
        <f t="shared" si="37"/>
        <v>2</v>
      </c>
      <c r="X226" s="265" t="s">
        <v>955</v>
      </c>
    </row>
    <row r="227" spans="1:24" ht="24" customHeight="1">
      <c r="A227" s="100" t="s">
        <v>717</v>
      </c>
      <c r="B227" s="101" t="s">
        <v>289</v>
      </c>
      <c r="C227" s="102">
        <f>SUM(C228:C229)</f>
        <v>299</v>
      </c>
      <c r="D227" s="102">
        <f>SUM(D228:D229)</f>
        <v>22</v>
      </c>
      <c r="E227" s="103">
        <f t="shared" si="42"/>
        <v>321</v>
      </c>
      <c r="F227" s="102">
        <f>SUM(F228:F229)</f>
        <v>0</v>
      </c>
      <c r="G227" s="133"/>
      <c r="H227" s="102">
        <f>SUM(H228:H229)</f>
        <v>0</v>
      </c>
      <c r="I227" s="133"/>
      <c r="J227" s="102">
        <f>SUM(J228:J229)</f>
        <v>80</v>
      </c>
      <c r="K227" s="133"/>
      <c r="L227" s="102">
        <f>SUM(L228:L229)</f>
        <v>0</v>
      </c>
      <c r="M227" s="133"/>
      <c r="N227" s="103">
        <f t="shared" si="39"/>
        <v>80</v>
      </c>
      <c r="O227" s="102">
        <f>SUM(O228:O229)</f>
        <v>2</v>
      </c>
      <c r="P227" s="133"/>
      <c r="Q227" s="103">
        <f t="shared" si="40"/>
        <v>82</v>
      </c>
      <c r="R227" s="102">
        <f>SUM(R228:R229)</f>
        <v>379</v>
      </c>
      <c r="S227" s="102">
        <f>SUM(S228:S229)</f>
        <v>24</v>
      </c>
      <c r="T227" s="102">
        <f>SUM(T228:T229)</f>
        <v>0</v>
      </c>
      <c r="U227" s="102">
        <f>SUM(U228:U229)</f>
        <v>22</v>
      </c>
      <c r="V227" s="103">
        <f t="shared" si="41"/>
        <v>403</v>
      </c>
      <c r="W227" s="104">
        <f t="shared" si="37"/>
        <v>82</v>
      </c>
      <c r="X227" s="264"/>
    </row>
    <row r="228" spans="1:24" ht="24" customHeight="1">
      <c r="A228" s="105">
        <v>2100717</v>
      </c>
      <c r="B228" s="106" t="s">
        <v>290</v>
      </c>
      <c r="C228" s="122">
        <v>53</v>
      </c>
      <c r="D228" s="122">
        <v>0</v>
      </c>
      <c r="E228" s="123">
        <f t="shared" si="42"/>
        <v>53</v>
      </c>
      <c r="F228" s="122"/>
      <c r="G228" s="134"/>
      <c r="H228" s="122"/>
      <c r="I228" s="134"/>
      <c r="J228" s="122"/>
      <c r="K228" s="134"/>
      <c r="L228" s="122"/>
      <c r="M228" s="134"/>
      <c r="N228" s="123">
        <f t="shared" si="39"/>
        <v>0</v>
      </c>
      <c r="O228" s="122">
        <v>2</v>
      </c>
      <c r="P228" s="134" t="s">
        <v>718</v>
      </c>
      <c r="Q228" s="123">
        <f t="shared" si="40"/>
        <v>2</v>
      </c>
      <c r="R228" s="121">
        <f>C228+N228</f>
        <v>53</v>
      </c>
      <c r="S228" s="122">
        <f>D228+O228</f>
        <v>2</v>
      </c>
      <c r="T228" s="122"/>
      <c r="U228" s="122"/>
      <c r="V228" s="123">
        <f t="shared" si="41"/>
        <v>55</v>
      </c>
      <c r="W228" s="107">
        <f t="shared" si="37"/>
        <v>2</v>
      </c>
      <c r="X228" s="265" t="s">
        <v>956</v>
      </c>
    </row>
    <row r="229" spans="1:24" ht="31.95" customHeight="1">
      <c r="A229" s="105">
        <v>2100799</v>
      </c>
      <c r="B229" s="106" t="s">
        <v>291</v>
      </c>
      <c r="C229" s="122">
        <v>246</v>
      </c>
      <c r="D229" s="122">
        <v>22</v>
      </c>
      <c r="E229" s="123">
        <f t="shared" si="42"/>
        <v>268</v>
      </c>
      <c r="F229" s="122"/>
      <c r="G229" s="134"/>
      <c r="H229" s="122"/>
      <c r="I229" s="134"/>
      <c r="J229" s="122">
        <v>80</v>
      </c>
      <c r="K229" s="134" t="s">
        <v>719</v>
      </c>
      <c r="L229" s="122"/>
      <c r="M229" s="134"/>
      <c r="N229" s="123">
        <f t="shared" si="39"/>
        <v>80</v>
      </c>
      <c r="O229" s="122"/>
      <c r="P229" s="134"/>
      <c r="Q229" s="123">
        <f t="shared" si="40"/>
        <v>80</v>
      </c>
      <c r="R229" s="121">
        <f>C229+N229</f>
        <v>326</v>
      </c>
      <c r="S229" s="122">
        <f>D229+O229</f>
        <v>22</v>
      </c>
      <c r="T229" s="122"/>
      <c r="U229" s="122">
        <v>22</v>
      </c>
      <c r="V229" s="123">
        <f t="shared" si="41"/>
        <v>348</v>
      </c>
      <c r="W229" s="107">
        <f t="shared" si="37"/>
        <v>80</v>
      </c>
      <c r="X229" s="265" t="s">
        <v>957</v>
      </c>
    </row>
    <row r="230" spans="1:24" ht="24" customHeight="1">
      <c r="A230" s="100" t="s">
        <v>720</v>
      </c>
      <c r="B230" s="101" t="s">
        <v>292</v>
      </c>
      <c r="C230" s="102">
        <f>SUM(C231:C233)</f>
        <v>2178</v>
      </c>
      <c r="D230" s="102">
        <f>SUM(D231:D233)</f>
        <v>0</v>
      </c>
      <c r="E230" s="103">
        <f t="shared" si="42"/>
        <v>2178</v>
      </c>
      <c r="F230" s="102">
        <f>SUM(F231:F233)</f>
        <v>-226</v>
      </c>
      <c r="G230" s="133"/>
      <c r="H230" s="102">
        <f>SUM(H231:H233)</f>
        <v>0</v>
      </c>
      <c r="I230" s="133"/>
      <c r="J230" s="102">
        <f>SUM(J231:J233)</f>
        <v>0</v>
      </c>
      <c r="K230" s="133"/>
      <c r="L230" s="102">
        <f>SUM(L231:L233)</f>
        <v>0</v>
      </c>
      <c r="M230" s="133"/>
      <c r="N230" s="103">
        <f t="shared" si="39"/>
        <v>-226</v>
      </c>
      <c r="O230" s="102">
        <f>SUM(O231:O233)</f>
        <v>0</v>
      </c>
      <c r="P230" s="133"/>
      <c r="Q230" s="103">
        <f t="shared" si="40"/>
        <v>-226</v>
      </c>
      <c r="R230" s="102">
        <f>SUM(R231:R233)</f>
        <v>1952</v>
      </c>
      <c r="S230" s="102">
        <f>SUM(S231:S233)</f>
        <v>0</v>
      </c>
      <c r="T230" s="102">
        <f>SUM(T231:T233)</f>
        <v>0</v>
      </c>
      <c r="U230" s="102">
        <f>SUM(U231:U233)</f>
        <v>0</v>
      </c>
      <c r="V230" s="103">
        <f t="shared" si="41"/>
        <v>1952</v>
      </c>
      <c r="W230" s="104">
        <f t="shared" si="37"/>
        <v>-226</v>
      </c>
      <c r="X230" s="264"/>
    </row>
    <row r="231" spans="1:24" ht="24" customHeight="1">
      <c r="A231" s="105">
        <v>2101101</v>
      </c>
      <c r="B231" s="106" t="s">
        <v>293</v>
      </c>
      <c r="C231" s="122">
        <v>1525</v>
      </c>
      <c r="D231" s="122">
        <v>0</v>
      </c>
      <c r="E231" s="123">
        <f t="shared" si="42"/>
        <v>1525</v>
      </c>
      <c r="F231" s="122">
        <v>21</v>
      </c>
      <c r="G231" s="134" t="s">
        <v>578</v>
      </c>
      <c r="H231" s="122"/>
      <c r="I231" s="134"/>
      <c r="J231" s="122"/>
      <c r="K231" s="134"/>
      <c r="L231" s="122"/>
      <c r="M231" s="134"/>
      <c r="N231" s="123">
        <f t="shared" si="39"/>
        <v>21</v>
      </c>
      <c r="O231" s="122"/>
      <c r="P231" s="134"/>
      <c r="Q231" s="123">
        <f t="shared" si="40"/>
        <v>21</v>
      </c>
      <c r="R231" s="121">
        <f t="shared" ref="R231:S233" si="45">C231+N231</f>
        <v>1546</v>
      </c>
      <c r="S231" s="122">
        <f t="shared" si="45"/>
        <v>0</v>
      </c>
      <c r="T231" s="122">
        <v>0</v>
      </c>
      <c r="U231" s="122">
        <v>0</v>
      </c>
      <c r="V231" s="123">
        <f t="shared" si="41"/>
        <v>1546</v>
      </c>
      <c r="W231" s="107">
        <f t="shared" si="37"/>
        <v>21</v>
      </c>
      <c r="X231" s="265" t="s">
        <v>494</v>
      </c>
    </row>
    <row r="232" spans="1:24" ht="24" customHeight="1">
      <c r="A232" s="105">
        <v>2101102</v>
      </c>
      <c r="B232" s="106" t="s">
        <v>294</v>
      </c>
      <c r="C232" s="122">
        <v>653</v>
      </c>
      <c r="D232" s="122">
        <v>0</v>
      </c>
      <c r="E232" s="123">
        <f t="shared" si="42"/>
        <v>653</v>
      </c>
      <c r="F232" s="122">
        <v>225</v>
      </c>
      <c r="G232" s="134" t="s">
        <v>578</v>
      </c>
      <c r="H232" s="122"/>
      <c r="I232" s="134"/>
      <c r="J232" s="122"/>
      <c r="K232" s="134"/>
      <c r="L232" s="122"/>
      <c r="M232" s="134"/>
      <c r="N232" s="123">
        <f t="shared" si="39"/>
        <v>225</v>
      </c>
      <c r="O232" s="122"/>
      <c r="P232" s="134"/>
      <c r="Q232" s="123">
        <f t="shared" si="40"/>
        <v>225</v>
      </c>
      <c r="R232" s="121">
        <f t="shared" si="45"/>
        <v>878</v>
      </c>
      <c r="S232" s="122">
        <f t="shared" si="45"/>
        <v>0</v>
      </c>
      <c r="T232" s="122">
        <v>0</v>
      </c>
      <c r="U232" s="122">
        <v>0</v>
      </c>
      <c r="V232" s="123">
        <f t="shared" si="41"/>
        <v>878</v>
      </c>
      <c r="W232" s="107">
        <f t="shared" si="37"/>
        <v>225</v>
      </c>
      <c r="X232" s="265" t="s">
        <v>958</v>
      </c>
    </row>
    <row r="233" spans="1:24" ht="24" customHeight="1">
      <c r="A233" s="105">
        <v>2101103</v>
      </c>
      <c r="B233" s="106" t="s">
        <v>295</v>
      </c>
      <c r="C233" s="122"/>
      <c r="D233" s="122">
        <v>0</v>
      </c>
      <c r="E233" s="123">
        <f t="shared" si="42"/>
        <v>0</v>
      </c>
      <c r="F233" s="122">
        <v>-472</v>
      </c>
      <c r="G233" s="134" t="s">
        <v>578</v>
      </c>
      <c r="H233" s="122"/>
      <c r="I233" s="134"/>
      <c r="J233" s="122"/>
      <c r="K233" s="134"/>
      <c r="L233" s="122"/>
      <c r="M233" s="134"/>
      <c r="N233" s="123">
        <f t="shared" si="39"/>
        <v>-472</v>
      </c>
      <c r="O233" s="122"/>
      <c r="P233" s="134"/>
      <c r="Q233" s="123">
        <f t="shared" si="40"/>
        <v>-472</v>
      </c>
      <c r="R233" s="121">
        <f t="shared" si="45"/>
        <v>-472</v>
      </c>
      <c r="S233" s="122">
        <f t="shared" si="45"/>
        <v>0</v>
      </c>
      <c r="T233" s="122">
        <v>0</v>
      </c>
      <c r="U233" s="122">
        <v>0</v>
      </c>
      <c r="V233" s="123">
        <f t="shared" si="41"/>
        <v>-472</v>
      </c>
      <c r="W233" s="107">
        <f t="shared" si="37"/>
        <v>-472</v>
      </c>
      <c r="X233" s="265" t="s">
        <v>959</v>
      </c>
    </row>
    <row r="234" spans="1:24" ht="24" customHeight="1">
      <c r="A234" s="100" t="s">
        <v>721</v>
      </c>
      <c r="B234" s="101" t="s">
        <v>296</v>
      </c>
      <c r="C234" s="102">
        <f>C235</f>
        <v>400</v>
      </c>
      <c r="D234" s="102">
        <f>D235</f>
        <v>0</v>
      </c>
      <c r="E234" s="103">
        <f t="shared" si="42"/>
        <v>400</v>
      </c>
      <c r="F234" s="102">
        <f>F235</f>
        <v>0</v>
      </c>
      <c r="G234" s="133"/>
      <c r="H234" s="102">
        <f>H235</f>
        <v>0</v>
      </c>
      <c r="I234" s="133"/>
      <c r="J234" s="102">
        <f>J235</f>
        <v>46</v>
      </c>
      <c r="K234" s="133"/>
      <c r="L234" s="102">
        <f>L235</f>
        <v>0</v>
      </c>
      <c r="M234" s="133"/>
      <c r="N234" s="103">
        <f t="shared" si="39"/>
        <v>46</v>
      </c>
      <c r="O234" s="102">
        <f>O235</f>
        <v>2949</v>
      </c>
      <c r="P234" s="133"/>
      <c r="Q234" s="103">
        <f t="shared" si="40"/>
        <v>2995</v>
      </c>
      <c r="R234" s="102">
        <f>R235</f>
        <v>446</v>
      </c>
      <c r="S234" s="102">
        <f>S235</f>
        <v>2949</v>
      </c>
      <c r="T234" s="102">
        <f>T235</f>
        <v>0</v>
      </c>
      <c r="U234" s="102">
        <f>U235</f>
        <v>0</v>
      </c>
      <c r="V234" s="103">
        <f t="shared" si="41"/>
        <v>3395</v>
      </c>
      <c r="W234" s="104">
        <f t="shared" si="37"/>
        <v>2995</v>
      </c>
      <c r="X234" s="264"/>
    </row>
    <row r="235" spans="1:24" ht="68.400000000000006" customHeight="1">
      <c r="A235" s="105">
        <v>2101202</v>
      </c>
      <c r="B235" s="106" t="s">
        <v>297</v>
      </c>
      <c r="C235" s="122">
        <v>400</v>
      </c>
      <c r="D235" s="122">
        <v>0</v>
      </c>
      <c r="E235" s="123">
        <f t="shared" si="42"/>
        <v>400</v>
      </c>
      <c r="F235" s="122"/>
      <c r="G235" s="134"/>
      <c r="H235" s="122"/>
      <c r="I235" s="134"/>
      <c r="J235" s="122">
        <v>46</v>
      </c>
      <c r="K235" s="134" t="s">
        <v>857</v>
      </c>
      <c r="L235" s="122"/>
      <c r="M235" s="134"/>
      <c r="N235" s="123">
        <f t="shared" si="39"/>
        <v>46</v>
      </c>
      <c r="O235" s="122">
        <v>2949</v>
      </c>
      <c r="P235" s="134" t="s">
        <v>722</v>
      </c>
      <c r="Q235" s="123">
        <f t="shared" si="40"/>
        <v>2995</v>
      </c>
      <c r="R235" s="121">
        <f>C235+N235</f>
        <v>446</v>
      </c>
      <c r="S235" s="122">
        <f>D235+O235</f>
        <v>2949</v>
      </c>
      <c r="T235" s="122"/>
      <c r="U235" s="122"/>
      <c r="V235" s="123">
        <f t="shared" si="41"/>
        <v>3395</v>
      </c>
      <c r="W235" s="107">
        <f t="shared" si="37"/>
        <v>2995</v>
      </c>
      <c r="X235" s="265" t="s">
        <v>960</v>
      </c>
    </row>
    <row r="236" spans="1:24" ht="24" customHeight="1">
      <c r="A236" s="100" t="s">
        <v>723</v>
      </c>
      <c r="B236" s="101" t="s">
        <v>298</v>
      </c>
      <c r="C236" s="102">
        <f>C237</f>
        <v>60</v>
      </c>
      <c r="D236" s="102">
        <f>D237</f>
        <v>32</v>
      </c>
      <c r="E236" s="103">
        <f t="shared" si="42"/>
        <v>92</v>
      </c>
      <c r="F236" s="102">
        <f>F237</f>
        <v>0</v>
      </c>
      <c r="G236" s="133"/>
      <c r="H236" s="102">
        <f>H237</f>
        <v>0</v>
      </c>
      <c r="I236" s="133"/>
      <c r="J236" s="102">
        <f>J237</f>
        <v>0</v>
      </c>
      <c r="K236" s="133"/>
      <c r="L236" s="102">
        <f>L237</f>
        <v>0</v>
      </c>
      <c r="M236" s="133"/>
      <c r="N236" s="103">
        <f t="shared" si="39"/>
        <v>0</v>
      </c>
      <c r="O236" s="102">
        <f>O237</f>
        <v>0</v>
      </c>
      <c r="P236" s="133"/>
      <c r="Q236" s="103">
        <f t="shared" si="40"/>
        <v>0</v>
      </c>
      <c r="R236" s="102">
        <f>R237</f>
        <v>60</v>
      </c>
      <c r="S236" s="102">
        <f>S237</f>
        <v>32</v>
      </c>
      <c r="T236" s="102">
        <f>T237</f>
        <v>32</v>
      </c>
      <c r="U236" s="102">
        <f>U237</f>
        <v>0</v>
      </c>
      <c r="V236" s="103">
        <f t="shared" si="41"/>
        <v>92</v>
      </c>
      <c r="W236" s="104">
        <f t="shared" si="37"/>
        <v>0</v>
      </c>
      <c r="X236" s="264"/>
    </row>
    <row r="237" spans="1:24" ht="24" customHeight="1">
      <c r="A237" s="105">
        <v>2101301</v>
      </c>
      <c r="B237" s="106" t="s">
        <v>299</v>
      </c>
      <c r="C237" s="122">
        <v>60</v>
      </c>
      <c r="D237" s="122">
        <v>32</v>
      </c>
      <c r="E237" s="123">
        <f t="shared" si="42"/>
        <v>92</v>
      </c>
      <c r="F237" s="122"/>
      <c r="G237" s="134"/>
      <c r="H237" s="122"/>
      <c r="I237" s="134"/>
      <c r="J237" s="122"/>
      <c r="K237" s="134"/>
      <c r="L237" s="122"/>
      <c r="M237" s="134"/>
      <c r="N237" s="123">
        <f t="shared" si="39"/>
        <v>0</v>
      </c>
      <c r="O237" s="122"/>
      <c r="P237" s="134"/>
      <c r="Q237" s="123">
        <f t="shared" si="40"/>
        <v>0</v>
      </c>
      <c r="R237" s="121">
        <f>C237+N237</f>
        <v>60</v>
      </c>
      <c r="S237" s="122">
        <f>D237+O237</f>
        <v>32</v>
      </c>
      <c r="T237" s="122">
        <v>32</v>
      </c>
      <c r="U237" s="122"/>
      <c r="V237" s="123">
        <f t="shared" si="41"/>
        <v>92</v>
      </c>
      <c r="W237" s="107">
        <f t="shared" si="37"/>
        <v>0</v>
      </c>
      <c r="X237" s="265"/>
    </row>
    <row r="238" spans="1:24" ht="24" customHeight="1">
      <c r="A238" s="100" t="s">
        <v>724</v>
      </c>
      <c r="B238" s="101" t="s">
        <v>300</v>
      </c>
      <c r="C238" s="102">
        <f>C239</f>
        <v>10</v>
      </c>
      <c r="D238" s="102">
        <f>D239</f>
        <v>343</v>
      </c>
      <c r="E238" s="103">
        <f t="shared" si="42"/>
        <v>353</v>
      </c>
      <c r="F238" s="102">
        <f>F239</f>
        <v>0</v>
      </c>
      <c r="G238" s="133"/>
      <c r="H238" s="102">
        <f>H239</f>
        <v>0</v>
      </c>
      <c r="I238" s="133"/>
      <c r="J238" s="102">
        <f>J239</f>
        <v>0</v>
      </c>
      <c r="K238" s="133"/>
      <c r="L238" s="102">
        <f>L239</f>
        <v>0</v>
      </c>
      <c r="M238" s="133"/>
      <c r="N238" s="103">
        <f t="shared" si="39"/>
        <v>0</v>
      </c>
      <c r="O238" s="102">
        <f>O239</f>
        <v>19</v>
      </c>
      <c r="P238" s="133"/>
      <c r="Q238" s="103">
        <f t="shared" si="40"/>
        <v>19</v>
      </c>
      <c r="R238" s="102">
        <f>R239</f>
        <v>10</v>
      </c>
      <c r="S238" s="102">
        <f>S239</f>
        <v>362</v>
      </c>
      <c r="T238" s="102">
        <f>T239</f>
        <v>106</v>
      </c>
      <c r="U238" s="102">
        <f>U239</f>
        <v>237</v>
      </c>
      <c r="V238" s="103">
        <f t="shared" si="41"/>
        <v>372</v>
      </c>
      <c r="W238" s="104">
        <f t="shared" si="37"/>
        <v>19</v>
      </c>
      <c r="X238" s="264"/>
    </row>
    <row r="239" spans="1:24" ht="24" customHeight="1">
      <c r="A239" s="105">
        <v>2101401</v>
      </c>
      <c r="B239" s="106" t="s">
        <v>301</v>
      </c>
      <c r="C239" s="122">
        <v>10</v>
      </c>
      <c r="D239" s="122">
        <v>343</v>
      </c>
      <c r="E239" s="123">
        <f t="shared" si="42"/>
        <v>353</v>
      </c>
      <c r="F239" s="122"/>
      <c r="G239" s="134"/>
      <c r="H239" s="122"/>
      <c r="I239" s="134"/>
      <c r="J239" s="122"/>
      <c r="K239" s="134"/>
      <c r="L239" s="122"/>
      <c r="M239" s="134"/>
      <c r="N239" s="123">
        <f t="shared" si="39"/>
        <v>0</v>
      </c>
      <c r="O239" s="122">
        <v>19</v>
      </c>
      <c r="P239" s="134" t="s">
        <v>725</v>
      </c>
      <c r="Q239" s="123">
        <f t="shared" si="40"/>
        <v>19</v>
      </c>
      <c r="R239" s="121">
        <f>C239+N239</f>
        <v>10</v>
      </c>
      <c r="S239" s="122">
        <f>D239+O239</f>
        <v>362</v>
      </c>
      <c r="T239" s="122">
        <v>106</v>
      </c>
      <c r="U239" s="122">
        <v>237</v>
      </c>
      <c r="V239" s="123">
        <f t="shared" si="41"/>
        <v>372</v>
      </c>
      <c r="W239" s="107">
        <f t="shared" si="37"/>
        <v>19</v>
      </c>
      <c r="X239" s="265" t="s">
        <v>961</v>
      </c>
    </row>
    <row r="240" spans="1:24" ht="24" customHeight="1">
      <c r="A240" s="100" t="s">
        <v>726</v>
      </c>
      <c r="B240" s="101" t="s">
        <v>302</v>
      </c>
      <c r="C240" s="102">
        <f>C241</f>
        <v>0</v>
      </c>
      <c r="D240" s="102">
        <f>D241</f>
        <v>0</v>
      </c>
      <c r="E240" s="103">
        <f t="shared" si="42"/>
        <v>0</v>
      </c>
      <c r="F240" s="102">
        <f>F241</f>
        <v>0</v>
      </c>
      <c r="G240" s="133"/>
      <c r="H240" s="102">
        <f>H241</f>
        <v>0</v>
      </c>
      <c r="I240" s="133"/>
      <c r="J240" s="102">
        <f>J241</f>
        <v>0</v>
      </c>
      <c r="K240" s="133"/>
      <c r="L240" s="102">
        <f>L241</f>
        <v>0</v>
      </c>
      <c r="M240" s="133"/>
      <c r="N240" s="103">
        <f t="shared" si="39"/>
        <v>0</v>
      </c>
      <c r="O240" s="102">
        <f>O241</f>
        <v>0</v>
      </c>
      <c r="P240" s="133"/>
      <c r="Q240" s="103">
        <f t="shared" si="40"/>
        <v>0</v>
      </c>
      <c r="R240" s="102">
        <f>R241</f>
        <v>0</v>
      </c>
      <c r="S240" s="102">
        <f>S241</f>
        <v>0</v>
      </c>
      <c r="T240" s="102">
        <f>T241</f>
        <v>0</v>
      </c>
      <c r="U240" s="102">
        <f>U241</f>
        <v>0</v>
      </c>
      <c r="V240" s="103">
        <f t="shared" si="41"/>
        <v>0</v>
      </c>
      <c r="W240" s="104">
        <f t="shared" si="37"/>
        <v>0</v>
      </c>
      <c r="X240" s="264"/>
    </row>
    <row r="241" spans="1:24" ht="24" customHeight="1">
      <c r="A241" s="105">
        <v>2101601</v>
      </c>
      <c r="B241" s="106" t="s">
        <v>302</v>
      </c>
      <c r="C241" s="122"/>
      <c r="D241" s="122">
        <v>0</v>
      </c>
      <c r="E241" s="123">
        <f t="shared" si="42"/>
        <v>0</v>
      </c>
      <c r="F241" s="122"/>
      <c r="G241" s="134"/>
      <c r="H241" s="122"/>
      <c r="I241" s="134"/>
      <c r="J241" s="122"/>
      <c r="K241" s="134"/>
      <c r="L241" s="122"/>
      <c r="M241" s="134"/>
      <c r="N241" s="123">
        <f t="shared" si="39"/>
        <v>0</v>
      </c>
      <c r="O241" s="122"/>
      <c r="P241" s="134"/>
      <c r="Q241" s="123">
        <f t="shared" si="40"/>
        <v>0</v>
      </c>
      <c r="R241" s="121">
        <f>C241+N241</f>
        <v>0</v>
      </c>
      <c r="S241" s="122">
        <f>D241+O241</f>
        <v>0</v>
      </c>
      <c r="T241" s="122"/>
      <c r="U241" s="122"/>
      <c r="V241" s="123">
        <f t="shared" si="41"/>
        <v>0</v>
      </c>
      <c r="W241" s="107">
        <f t="shared" si="37"/>
        <v>0</v>
      </c>
      <c r="X241" s="265"/>
    </row>
    <row r="242" spans="1:24" ht="24" customHeight="1">
      <c r="A242" s="100" t="s">
        <v>727</v>
      </c>
      <c r="B242" s="101" t="s">
        <v>303</v>
      </c>
      <c r="C242" s="102">
        <f>C243</f>
        <v>459</v>
      </c>
      <c r="D242" s="102">
        <f>D243</f>
        <v>751</v>
      </c>
      <c r="E242" s="103">
        <f t="shared" si="42"/>
        <v>1210</v>
      </c>
      <c r="F242" s="102">
        <f>F243</f>
        <v>-6</v>
      </c>
      <c r="G242" s="133"/>
      <c r="H242" s="102">
        <f>H243</f>
        <v>0</v>
      </c>
      <c r="I242" s="133"/>
      <c r="J242" s="102">
        <f>J243</f>
        <v>-358</v>
      </c>
      <c r="K242" s="133"/>
      <c r="L242" s="102">
        <f>L243</f>
        <v>0</v>
      </c>
      <c r="M242" s="133"/>
      <c r="N242" s="103">
        <f t="shared" si="39"/>
        <v>-364</v>
      </c>
      <c r="O242" s="102">
        <f>O243</f>
        <v>0</v>
      </c>
      <c r="P242" s="133"/>
      <c r="Q242" s="103">
        <f t="shared" si="40"/>
        <v>-364</v>
      </c>
      <c r="R242" s="102">
        <f>R243</f>
        <v>95</v>
      </c>
      <c r="S242" s="102">
        <f>S243</f>
        <v>751</v>
      </c>
      <c r="T242" s="102">
        <f>T243</f>
        <v>712</v>
      </c>
      <c r="U242" s="102">
        <f>U243</f>
        <v>39</v>
      </c>
      <c r="V242" s="103">
        <f t="shared" si="41"/>
        <v>846</v>
      </c>
      <c r="W242" s="104">
        <f t="shared" si="37"/>
        <v>-364</v>
      </c>
      <c r="X242" s="264"/>
    </row>
    <row r="243" spans="1:24" ht="47.4" customHeight="1">
      <c r="A243" s="105">
        <v>2109901</v>
      </c>
      <c r="B243" s="106" t="s">
        <v>303</v>
      </c>
      <c r="C243" s="122">
        <v>459</v>
      </c>
      <c r="D243" s="122">
        <v>751</v>
      </c>
      <c r="E243" s="123">
        <f t="shared" si="42"/>
        <v>1210</v>
      </c>
      <c r="F243" s="122">
        <v>-6</v>
      </c>
      <c r="G243" s="134" t="s">
        <v>728</v>
      </c>
      <c r="H243" s="122"/>
      <c r="I243" s="134"/>
      <c r="J243" s="122">
        <v>-358</v>
      </c>
      <c r="K243" s="134" t="s">
        <v>1001</v>
      </c>
      <c r="L243" s="122"/>
      <c r="M243" s="134"/>
      <c r="N243" s="123">
        <f t="shared" si="39"/>
        <v>-364</v>
      </c>
      <c r="O243" s="122"/>
      <c r="P243" s="134"/>
      <c r="Q243" s="123">
        <f t="shared" si="40"/>
        <v>-364</v>
      </c>
      <c r="R243" s="121">
        <f>C243+N243</f>
        <v>95</v>
      </c>
      <c r="S243" s="122">
        <f>D243+O243</f>
        <v>751</v>
      </c>
      <c r="T243" s="122">
        <v>712</v>
      </c>
      <c r="U243" s="122">
        <v>39</v>
      </c>
      <c r="V243" s="123">
        <f t="shared" si="41"/>
        <v>846</v>
      </c>
      <c r="W243" s="107">
        <f t="shared" si="37"/>
        <v>-364</v>
      </c>
      <c r="X243" s="265" t="s">
        <v>1013</v>
      </c>
    </row>
    <row r="244" spans="1:24" ht="24" customHeight="1">
      <c r="A244" s="95" t="s">
        <v>729</v>
      </c>
      <c r="B244" s="96" t="s">
        <v>105</v>
      </c>
      <c r="C244" s="97">
        <f>SUM(C247,C245,C250)</f>
        <v>2078</v>
      </c>
      <c r="D244" s="97">
        <f>SUM(D247,D245,D250)</f>
        <v>651</v>
      </c>
      <c r="E244" s="98">
        <f t="shared" si="42"/>
        <v>2729</v>
      </c>
      <c r="F244" s="97">
        <f>SUM(F247,F245,F250)</f>
        <v>0</v>
      </c>
      <c r="G244" s="132"/>
      <c r="H244" s="97">
        <f>SUM(H247,H245,H250)</f>
        <v>0</v>
      </c>
      <c r="I244" s="132"/>
      <c r="J244" s="97">
        <f>SUM(J247,J245,J250)</f>
        <v>1</v>
      </c>
      <c r="K244" s="132"/>
      <c r="L244" s="97">
        <f>SUM(L247,L245,L250)</f>
        <v>134</v>
      </c>
      <c r="M244" s="132"/>
      <c r="N244" s="98">
        <f t="shared" si="39"/>
        <v>135</v>
      </c>
      <c r="O244" s="97">
        <f>SUM(O247,O245,O250)</f>
        <v>0</v>
      </c>
      <c r="P244" s="132"/>
      <c r="Q244" s="98">
        <f t="shared" si="40"/>
        <v>135</v>
      </c>
      <c r="R244" s="97">
        <f>SUM(R247,R245,R250)</f>
        <v>2213</v>
      </c>
      <c r="S244" s="97">
        <f>SUM(S247,S245,S250)</f>
        <v>651</v>
      </c>
      <c r="T244" s="97">
        <f>SUM(T247,T245,T250)</f>
        <v>0</v>
      </c>
      <c r="U244" s="97">
        <f>SUM(U247,U245,U250)</f>
        <v>651</v>
      </c>
      <c r="V244" s="98">
        <f t="shared" si="41"/>
        <v>2864</v>
      </c>
      <c r="W244" s="99">
        <f t="shared" si="37"/>
        <v>135</v>
      </c>
      <c r="X244" s="263"/>
    </row>
    <row r="245" spans="1:24" ht="24" customHeight="1">
      <c r="A245" s="100" t="s">
        <v>730</v>
      </c>
      <c r="B245" s="101" t="s">
        <v>304</v>
      </c>
      <c r="C245" s="102">
        <f>C246</f>
        <v>0</v>
      </c>
      <c r="D245" s="102">
        <f>D246</f>
        <v>0</v>
      </c>
      <c r="E245" s="103">
        <f t="shared" si="42"/>
        <v>0</v>
      </c>
      <c r="F245" s="102">
        <f>F246</f>
        <v>0</v>
      </c>
      <c r="G245" s="133"/>
      <c r="H245" s="102">
        <f>H246</f>
        <v>0</v>
      </c>
      <c r="I245" s="133"/>
      <c r="J245" s="102">
        <f>J246</f>
        <v>0</v>
      </c>
      <c r="K245" s="133"/>
      <c r="L245" s="102">
        <f>L246</f>
        <v>0</v>
      </c>
      <c r="M245" s="133"/>
      <c r="N245" s="103">
        <f t="shared" si="39"/>
        <v>0</v>
      </c>
      <c r="O245" s="102">
        <f>O246</f>
        <v>0</v>
      </c>
      <c r="P245" s="133"/>
      <c r="Q245" s="103">
        <f t="shared" si="40"/>
        <v>0</v>
      </c>
      <c r="R245" s="102">
        <f>R246</f>
        <v>0</v>
      </c>
      <c r="S245" s="102">
        <f>S246</f>
        <v>0</v>
      </c>
      <c r="T245" s="102">
        <f>T246</f>
        <v>0</v>
      </c>
      <c r="U245" s="102">
        <f>U246</f>
        <v>0</v>
      </c>
      <c r="V245" s="103">
        <f t="shared" si="41"/>
        <v>0</v>
      </c>
      <c r="W245" s="104">
        <f t="shared" si="37"/>
        <v>0</v>
      </c>
      <c r="X245" s="264"/>
    </row>
    <row r="246" spans="1:24" ht="24" customHeight="1">
      <c r="A246" s="105">
        <v>2110299</v>
      </c>
      <c r="B246" s="106" t="s">
        <v>305</v>
      </c>
      <c r="C246" s="122"/>
      <c r="D246" s="122">
        <v>0</v>
      </c>
      <c r="E246" s="123">
        <f t="shared" si="42"/>
        <v>0</v>
      </c>
      <c r="F246" s="122"/>
      <c r="G246" s="134"/>
      <c r="H246" s="122"/>
      <c r="I246" s="134"/>
      <c r="J246" s="122"/>
      <c r="K246" s="134"/>
      <c r="L246" s="122"/>
      <c r="M246" s="134"/>
      <c r="N246" s="123">
        <f t="shared" si="39"/>
        <v>0</v>
      </c>
      <c r="O246" s="122"/>
      <c r="P246" s="134"/>
      <c r="Q246" s="123">
        <f t="shared" si="40"/>
        <v>0</v>
      </c>
      <c r="R246" s="121">
        <f>C246+N246</f>
        <v>0</v>
      </c>
      <c r="S246" s="122">
        <f>D246+O246</f>
        <v>0</v>
      </c>
      <c r="T246" s="122"/>
      <c r="U246" s="122"/>
      <c r="V246" s="123">
        <f t="shared" si="41"/>
        <v>0</v>
      </c>
      <c r="W246" s="107">
        <f t="shared" si="37"/>
        <v>0</v>
      </c>
      <c r="X246" s="265"/>
    </row>
    <row r="247" spans="1:24" ht="24" customHeight="1">
      <c r="A247" s="100" t="s">
        <v>731</v>
      </c>
      <c r="B247" s="101" t="s">
        <v>306</v>
      </c>
      <c r="C247" s="102">
        <f>SUM(C248:C249)</f>
        <v>2070</v>
      </c>
      <c r="D247" s="102">
        <f>SUM(D248:D249)</f>
        <v>-53</v>
      </c>
      <c r="E247" s="103">
        <f t="shared" si="42"/>
        <v>2017</v>
      </c>
      <c r="F247" s="102">
        <f>SUM(F248:F249)</f>
        <v>0</v>
      </c>
      <c r="G247" s="133"/>
      <c r="H247" s="102">
        <f>SUM(H248:H249)</f>
        <v>0</v>
      </c>
      <c r="I247" s="133"/>
      <c r="J247" s="102">
        <f>SUM(J248:J249)</f>
        <v>1</v>
      </c>
      <c r="K247" s="133"/>
      <c r="L247" s="102">
        <f>SUM(L248:L249)</f>
        <v>134</v>
      </c>
      <c r="M247" s="133"/>
      <c r="N247" s="103">
        <f t="shared" si="39"/>
        <v>135</v>
      </c>
      <c r="O247" s="102">
        <f>SUM(O248:O249)</f>
        <v>0</v>
      </c>
      <c r="P247" s="133"/>
      <c r="Q247" s="103">
        <f t="shared" si="40"/>
        <v>135</v>
      </c>
      <c r="R247" s="102">
        <f>SUM(R248:R249)</f>
        <v>2205</v>
      </c>
      <c r="S247" s="102">
        <f>SUM(S248:S249)</f>
        <v>-53</v>
      </c>
      <c r="T247" s="102">
        <f>SUM(T248:T249)</f>
        <v>0</v>
      </c>
      <c r="U247" s="102">
        <f>SUM(U248:U249)</f>
        <v>-53</v>
      </c>
      <c r="V247" s="102">
        <f>SUM(V248:V249)</f>
        <v>2152</v>
      </c>
      <c r="W247" s="102">
        <f t="shared" si="37"/>
        <v>135</v>
      </c>
      <c r="X247" s="264"/>
    </row>
    <row r="248" spans="1:24" ht="64.95" customHeight="1">
      <c r="A248" s="105">
        <v>2110302</v>
      </c>
      <c r="B248" s="106" t="s">
        <v>307</v>
      </c>
      <c r="C248" s="122">
        <v>870</v>
      </c>
      <c r="D248" s="122">
        <v>0</v>
      </c>
      <c r="E248" s="123">
        <f t="shared" si="42"/>
        <v>870</v>
      </c>
      <c r="F248" s="122"/>
      <c r="G248" s="134"/>
      <c r="H248" s="122"/>
      <c r="I248" s="134"/>
      <c r="J248" s="122">
        <v>1</v>
      </c>
      <c r="K248" s="134" t="s">
        <v>732</v>
      </c>
      <c r="L248" s="122"/>
      <c r="M248" s="134"/>
      <c r="N248" s="123">
        <f t="shared" si="39"/>
        <v>1</v>
      </c>
      <c r="O248" s="122"/>
      <c r="P248" s="134"/>
      <c r="Q248" s="123">
        <f t="shared" si="40"/>
        <v>1</v>
      </c>
      <c r="R248" s="121">
        <f>C248+N248</f>
        <v>871</v>
      </c>
      <c r="S248" s="122">
        <f>D248+O248</f>
        <v>0</v>
      </c>
      <c r="T248" s="122"/>
      <c r="U248" s="122"/>
      <c r="V248" s="123">
        <f t="shared" ref="V248:V311" si="46">SUM(R248:S248)</f>
        <v>871</v>
      </c>
      <c r="W248" s="107">
        <f t="shared" si="37"/>
        <v>1</v>
      </c>
      <c r="X248" s="265" t="s">
        <v>962</v>
      </c>
    </row>
    <row r="249" spans="1:24" ht="56.4" customHeight="1">
      <c r="A249" s="105">
        <v>2110399</v>
      </c>
      <c r="B249" s="106" t="s">
        <v>733</v>
      </c>
      <c r="C249" s="122">
        <v>1200</v>
      </c>
      <c r="D249" s="122">
        <v>-53</v>
      </c>
      <c r="E249" s="123">
        <f t="shared" si="42"/>
        <v>1147</v>
      </c>
      <c r="F249" s="122"/>
      <c r="G249" s="134"/>
      <c r="H249" s="122"/>
      <c r="I249" s="134"/>
      <c r="J249" s="122"/>
      <c r="K249" s="134"/>
      <c r="L249" s="122">
        <v>134</v>
      </c>
      <c r="M249" s="134" t="s">
        <v>734</v>
      </c>
      <c r="N249" s="123">
        <f t="shared" si="39"/>
        <v>134</v>
      </c>
      <c r="O249" s="122"/>
      <c r="P249" s="134"/>
      <c r="Q249" s="123">
        <f t="shared" si="40"/>
        <v>134</v>
      </c>
      <c r="R249" s="121">
        <f>C249+N249</f>
        <v>1334</v>
      </c>
      <c r="S249" s="122">
        <f>D249+O249</f>
        <v>-53</v>
      </c>
      <c r="T249" s="122"/>
      <c r="U249" s="122">
        <v>-53</v>
      </c>
      <c r="V249" s="123">
        <f t="shared" si="46"/>
        <v>1281</v>
      </c>
      <c r="W249" s="107">
        <f t="shared" si="37"/>
        <v>134</v>
      </c>
      <c r="X249" s="265" t="s">
        <v>963</v>
      </c>
    </row>
    <row r="250" spans="1:24" ht="24" customHeight="1">
      <c r="A250" s="100" t="s">
        <v>735</v>
      </c>
      <c r="B250" s="101" t="s">
        <v>308</v>
      </c>
      <c r="C250" s="102">
        <f>C251</f>
        <v>8</v>
      </c>
      <c r="D250" s="102">
        <f>D251</f>
        <v>704</v>
      </c>
      <c r="E250" s="103">
        <f t="shared" si="42"/>
        <v>712</v>
      </c>
      <c r="F250" s="102">
        <f>F251</f>
        <v>0</v>
      </c>
      <c r="G250" s="133"/>
      <c r="H250" s="102">
        <f>H251</f>
        <v>0</v>
      </c>
      <c r="I250" s="133"/>
      <c r="J250" s="102">
        <f>J251</f>
        <v>0</v>
      </c>
      <c r="K250" s="133"/>
      <c r="L250" s="102">
        <f>L251</f>
        <v>0</v>
      </c>
      <c r="M250" s="133"/>
      <c r="N250" s="103">
        <f t="shared" si="39"/>
        <v>0</v>
      </c>
      <c r="O250" s="102">
        <f>O251</f>
        <v>0</v>
      </c>
      <c r="P250" s="133"/>
      <c r="Q250" s="103">
        <f t="shared" si="40"/>
        <v>0</v>
      </c>
      <c r="R250" s="102">
        <f>R251</f>
        <v>8</v>
      </c>
      <c r="S250" s="102">
        <f>S251</f>
        <v>704</v>
      </c>
      <c r="T250" s="102">
        <f>T251</f>
        <v>0</v>
      </c>
      <c r="U250" s="102">
        <f>U251</f>
        <v>704</v>
      </c>
      <c r="V250" s="103">
        <f t="shared" si="46"/>
        <v>712</v>
      </c>
      <c r="W250" s="104">
        <f t="shared" si="37"/>
        <v>0</v>
      </c>
      <c r="X250" s="264"/>
    </row>
    <row r="251" spans="1:24" ht="24" customHeight="1">
      <c r="A251" s="105">
        <v>2119901</v>
      </c>
      <c r="B251" s="106" t="s">
        <v>308</v>
      </c>
      <c r="C251" s="122">
        <v>8</v>
      </c>
      <c r="D251" s="122">
        <v>704</v>
      </c>
      <c r="E251" s="123">
        <f t="shared" si="42"/>
        <v>712</v>
      </c>
      <c r="F251" s="122"/>
      <c r="G251" s="134"/>
      <c r="H251" s="122"/>
      <c r="I251" s="134"/>
      <c r="J251" s="122"/>
      <c r="K251" s="134"/>
      <c r="L251" s="122"/>
      <c r="M251" s="134"/>
      <c r="N251" s="123">
        <f t="shared" si="39"/>
        <v>0</v>
      </c>
      <c r="O251" s="122"/>
      <c r="P251" s="134"/>
      <c r="Q251" s="123">
        <f t="shared" si="40"/>
        <v>0</v>
      </c>
      <c r="R251" s="121">
        <f>C251+N251</f>
        <v>8</v>
      </c>
      <c r="S251" s="122">
        <f>D251+O251</f>
        <v>704</v>
      </c>
      <c r="T251" s="122"/>
      <c r="U251" s="122">
        <v>704</v>
      </c>
      <c r="V251" s="123">
        <f t="shared" si="46"/>
        <v>712</v>
      </c>
      <c r="W251" s="107">
        <f t="shared" si="37"/>
        <v>0</v>
      </c>
      <c r="X251" s="265"/>
    </row>
    <row r="252" spans="1:24" ht="24" customHeight="1">
      <c r="A252" s="95" t="s">
        <v>736</v>
      </c>
      <c r="B252" s="96" t="s">
        <v>106</v>
      </c>
      <c r="C252" s="97">
        <f>SUM(C259,C253,C261,C263,C265)</f>
        <v>5002</v>
      </c>
      <c r="D252" s="97">
        <f>SUM(D259,D253,D261,D263,D265)</f>
        <v>5766</v>
      </c>
      <c r="E252" s="98">
        <f t="shared" si="42"/>
        <v>10768</v>
      </c>
      <c r="F252" s="97">
        <f>SUM(F259,F253,F261,F263,,F265)</f>
        <v>-170</v>
      </c>
      <c r="G252" s="132"/>
      <c r="H252" s="97">
        <f>SUM(H259,H253,H261,H263,H265)</f>
        <v>0</v>
      </c>
      <c r="I252" s="132"/>
      <c r="J252" s="97">
        <f>SUM(J259,J253,J261,J263,J265)</f>
        <v>-514</v>
      </c>
      <c r="K252" s="132"/>
      <c r="L252" s="97">
        <f>SUM(L259,L253,L261,L263,L265)</f>
        <v>7114</v>
      </c>
      <c r="M252" s="132"/>
      <c r="N252" s="98">
        <f t="shared" si="39"/>
        <v>6430</v>
      </c>
      <c r="O252" s="97">
        <f>SUM(O259,O253,O261,O263,O265)</f>
        <v>0</v>
      </c>
      <c r="P252" s="132"/>
      <c r="Q252" s="98">
        <f t="shared" si="40"/>
        <v>6430</v>
      </c>
      <c r="R252" s="97">
        <f>SUM(R259,R253,R261,R263,R265)</f>
        <v>11432</v>
      </c>
      <c r="S252" s="97">
        <f>SUM(S259,S253,S261,S263,S265)</f>
        <v>5766</v>
      </c>
      <c r="T252" s="97">
        <f>SUM(T259,T253,T261,T263,T265)</f>
        <v>4631</v>
      </c>
      <c r="U252" s="97">
        <f>SUM(U259,U253,U261,U263,U265)</f>
        <v>1135</v>
      </c>
      <c r="V252" s="98">
        <f t="shared" si="46"/>
        <v>17198</v>
      </c>
      <c r="W252" s="99">
        <f t="shared" si="37"/>
        <v>6430</v>
      </c>
      <c r="X252" s="263"/>
    </row>
    <row r="253" spans="1:24" ht="24" customHeight="1">
      <c r="A253" s="100" t="s">
        <v>737</v>
      </c>
      <c r="B253" s="101" t="s">
        <v>309</v>
      </c>
      <c r="C253" s="102">
        <f>SUM(C254:C258)</f>
        <v>1382</v>
      </c>
      <c r="D253" s="102">
        <f>SUM(D254:D258)</f>
        <v>0</v>
      </c>
      <c r="E253" s="103">
        <f t="shared" si="42"/>
        <v>1382</v>
      </c>
      <c r="F253" s="102">
        <f>SUM(F254:F258)</f>
        <v>-170</v>
      </c>
      <c r="G253" s="133"/>
      <c r="H253" s="102">
        <f>SUM(H254:H258)</f>
        <v>0</v>
      </c>
      <c r="I253" s="133"/>
      <c r="J253" s="102">
        <f>SUM(J254:J258)</f>
        <v>0</v>
      </c>
      <c r="K253" s="133"/>
      <c r="L253" s="102">
        <f>SUM(L254:L258)</f>
        <v>0</v>
      </c>
      <c r="M253" s="133"/>
      <c r="N253" s="103">
        <f t="shared" si="39"/>
        <v>-170</v>
      </c>
      <c r="O253" s="102">
        <f>SUM(O254:O258)</f>
        <v>0</v>
      </c>
      <c r="P253" s="133"/>
      <c r="Q253" s="103">
        <f t="shared" si="40"/>
        <v>-170</v>
      </c>
      <c r="R253" s="102">
        <f>SUM(R254:R258)</f>
        <v>1212</v>
      </c>
      <c r="S253" s="102">
        <f>SUM(S254:S258)</f>
        <v>0</v>
      </c>
      <c r="T253" s="102">
        <f>SUM(T254:T258)</f>
        <v>0</v>
      </c>
      <c r="U253" s="102">
        <f>SUM(U254:U258)</f>
        <v>0</v>
      </c>
      <c r="V253" s="103">
        <f t="shared" si="46"/>
        <v>1212</v>
      </c>
      <c r="W253" s="104">
        <f t="shared" si="37"/>
        <v>-170</v>
      </c>
      <c r="X253" s="264"/>
    </row>
    <row r="254" spans="1:24" ht="39" customHeight="1">
      <c r="A254" s="105">
        <v>2120101</v>
      </c>
      <c r="B254" s="106" t="s">
        <v>122</v>
      </c>
      <c r="C254" s="122">
        <v>805</v>
      </c>
      <c r="D254" s="122">
        <v>0</v>
      </c>
      <c r="E254" s="123">
        <f t="shared" si="42"/>
        <v>805</v>
      </c>
      <c r="F254" s="122">
        <v>-167</v>
      </c>
      <c r="G254" s="134" t="s">
        <v>578</v>
      </c>
      <c r="H254" s="122"/>
      <c r="I254" s="134"/>
      <c r="J254" s="122"/>
      <c r="K254" s="134"/>
      <c r="L254" s="122"/>
      <c r="M254" s="134"/>
      <c r="N254" s="123">
        <f t="shared" si="39"/>
        <v>-167</v>
      </c>
      <c r="O254" s="122"/>
      <c r="P254" s="134"/>
      <c r="Q254" s="123">
        <f t="shared" si="40"/>
        <v>-167</v>
      </c>
      <c r="R254" s="121">
        <f t="shared" ref="R254:S258" si="47">C254+N254</f>
        <v>638</v>
      </c>
      <c r="S254" s="122">
        <f t="shared" si="47"/>
        <v>0</v>
      </c>
      <c r="T254" s="122">
        <v>0</v>
      </c>
      <c r="U254" s="122">
        <v>0</v>
      </c>
      <c r="V254" s="123">
        <f t="shared" si="46"/>
        <v>638</v>
      </c>
      <c r="W254" s="107">
        <f t="shared" si="37"/>
        <v>-167</v>
      </c>
      <c r="X254" s="265" t="s">
        <v>494</v>
      </c>
    </row>
    <row r="255" spans="1:24" ht="24" customHeight="1">
      <c r="A255" s="105">
        <v>2120104</v>
      </c>
      <c r="B255" s="106" t="s">
        <v>310</v>
      </c>
      <c r="C255" s="122">
        <v>120</v>
      </c>
      <c r="D255" s="122">
        <v>0</v>
      </c>
      <c r="E255" s="123">
        <f t="shared" si="42"/>
        <v>120</v>
      </c>
      <c r="F255" s="122"/>
      <c r="G255" s="134"/>
      <c r="H255" s="122"/>
      <c r="I255" s="134"/>
      <c r="J255" s="122"/>
      <c r="K255" s="134"/>
      <c r="L255" s="122"/>
      <c r="M255" s="134"/>
      <c r="N255" s="123">
        <f t="shared" si="39"/>
        <v>0</v>
      </c>
      <c r="O255" s="122"/>
      <c r="P255" s="134"/>
      <c r="Q255" s="123">
        <f t="shared" si="40"/>
        <v>0</v>
      </c>
      <c r="R255" s="121">
        <f t="shared" si="47"/>
        <v>120</v>
      </c>
      <c r="S255" s="122">
        <f t="shared" si="47"/>
        <v>0</v>
      </c>
      <c r="T255" s="122">
        <v>0</v>
      </c>
      <c r="U255" s="122">
        <v>0</v>
      </c>
      <c r="V255" s="123">
        <f t="shared" si="46"/>
        <v>120</v>
      </c>
      <c r="W255" s="107">
        <f t="shared" si="37"/>
        <v>0</v>
      </c>
      <c r="X255" s="265"/>
    </row>
    <row r="256" spans="1:24" ht="24" customHeight="1">
      <c r="A256" s="105">
        <v>2120105</v>
      </c>
      <c r="B256" s="106" t="s">
        <v>311</v>
      </c>
      <c r="C256" s="122"/>
      <c r="D256" s="122">
        <v>0</v>
      </c>
      <c r="E256" s="123">
        <f t="shared" si="42"/>
        <v>0</v>
      </c>
      <c r="F256" s="122"/>
      <c r="G256" s="134"/>
      <c r="H256" s="122"/>
      <c r="I256" s="134"/>
      <c r="J256" s="122"/>
      <c r="K256" s="134"/>
      <c r="L256" s="122"/>
      <c r="M256" s="134"/>
      <c r="N256" s="123">
        <f t="shared" si="39"/>
        <v>0</v>
      </c>
      <c r="O256" s="122"/>
      <c r="P256" s="134"/>
      <c r="Q256" s="123">
        <f t="shared" si="40"/>
        <v>0</v>
      </c>
      <c r="R256" s="121">
        <f t="shared" si="47"/>
        <v>0</v>
      </c>
      <c r="S256" s="122">
        <f t="shared" si="47"/>
        <v>0</v>
      </c>
      <c r="T256" s="122">
        <v>0</v>
      </c>
      <c r="U256" s="122">
        <v>0</v>
      </c>
      <c r="V256" s="123">
        <f t="shared" si="46"/>
        <v>0</v>
      </c>
      <c r="W256" s="107">
        <f t="shared" si="37"/>
        <v>0</v>
      </c>
      <c r="X256" s="265"/>
    </row>
    <row r="257" spans="1:24" ht="24" customHeight="1">
      <c r="A257" s="105">
        <v>2120106</v>
      </c>
      <c r="B257" s="106" t="s">
        <v>312</v>
      </c>
      <c r="C257" s="122">
        <v>201</v>
      </c>
      <c r="D257" s="122">
        <v>0</v>
      </c>
      <c r="E257" s="123">
        <f t="shared" si="42"/>
        <v>201</v>
      </c>
      <c r="F257" s="122"/>
      <c r="G257" s="134"/>
      <c r="H257" s="122"/>
      <c r="I257" s="134"/>
      <c r="J257" s="122"/>
      <c r="K257" s="134"/>
      <c r="L257" s="122"/>
      <c r="M257" s="134"/>
      <c r="N257" s="123">
        <f t="shared" si="39"/>
        <v>0</v>
      </c>
      <c r="O257" s="122"/>
      <c r="P257" s="134"/>
      <c r="Q257" s="123">
        <f t="shared" si="40"/>
        <v>0</v>
      </c>
      <c r="R257" s="121">
        <f t="shared" si="47"/>
        <v>201</v>
      </c>
      <c r="S257" s="122">
        <f t="shared" si="47"/>
        <v>0</v>
      </c>
      <c r="T257" s="122">
        <v>0</v>
      </c>
      <c r="U257" s="122">
        <v>0</v>
      </c>
      <c r="V257" s="123">
        <f t="shared" si="46"/>
        <v>201</v>
      </c>
      <c r="W257" s="107">
        <f t="shared" si="37"/>
        <v>0</v>
      </c>
      <c r="X257" s="265"/>
    </row>
    <row r="258" spans="1:24" ht="29.4" customHeight="1">
      <c r="A258" s="105">
        <v>2120199</v>
      </c>
      <c r="B258" s="106" t="s">
        <v>313</v>
      </c>
      <c r="C258" s="122">
        <v>256</v>
      </c>
      <c r="D258" s="122">
        <v>0</v>
      </c>
      <c r="E258" s="123">
        <f t="shared" si="42"/>
        <v>256</v>
      </c>
      <c r="F258" s="122">
        <v>-3</v>
      </c>
      <c r="G258" s="134" t="s">
        <v>578</v>
      </c>
      <c r="H258" s="122"/>
      <c r="I258" s="134"/>
      <c r="J258" s="122"/>
      <c r="K258" s="134"/>
      <c r="L258" s="122"/>
      <c r="M258" s="134"/>
      <c r="N258" s="123">
        <f t="shared" si="39"/>
        <v>-3</v>
      </c>
      <c r="O258" s="122"/>
      <c r="P258" s="134"/>
      <c r="Q258" s="123">
        <f t="shared" si="40"/>
        <v>-3</v>
      </c>
      <c r="R258" s="121">
        <f t="shared" si="47"/>
        <v>253</v>
      </c>
      <c r="S258" s="122">
        <f t="shared" si="47"/>
        <v>0</v>
      </c>
      <c r="T258" s="122">
        <v>0</v>
      </c>
      <c r="U258" s="122">
        <v>0</v>
      </c>
      <c r="V258" s="123">
        <f t="shared" si="46"/>
        <v>253</v>
      </c>
      <c r="W258" s="107">
        <f t="shared" si="37"/>
        <v>-3</v>
      </c>
      <c r="X258" s="265" t="s">
        <v>494</v>
      </c>
    </row>
    <row r="259" spans="1:24" ht="24" customHeight="1">
      <c r="A259" s="100" t="s">
        <v>738</v>
      </c>
      <c r="B259" s="101" t="s">
        <v>314</v>
      </c>
      <c r="C259" s="102">
        <f>C260</f>
        <v>70</v>
      </c>
      <c r="D259" s="102">
        <f>D260</f>
        <v>0</v>
      </c>
      <c r="E259" s="103">
        <f t="shared" si="42"/>
        <v>70</v>
      </c>
      <c r="F259" s="102">
        <f>F260</f>
        <v>0</v>
      </c>
      <c r="G259" s="133"/>
      <c r="H259" s="102">
        <f>H260</f>
        <v>0</v>
      </c>
      <c r="I259" s="133"/>
      <c r="J259" s="102">
        <f>J260</f>
        <v>0</v>
      </c>
      <c r="K259" s="133"/>
      <c r="L259" s="102">
        <f>L260</f>
        <v>0</v>
      </c>
      <c r="M259" s="133"/>
      <c r="N259" s="103">
        <f t="shared" si="39"/>
        <v>0</v>
      </c>
      <c r="O259" s="102">
        <f>O260</f>
        <v>0</v>
      </c>
      <c r="P259" s="133"/>
      <c r="Q259" s="103">
        <f t="shared" si="40"/>
        <v>0</v>
      </c>
      <c r="R259" s="102">
        <f>R260</f>
        <v>70</v>
      </c>
      <c r="S259" s="102">
        <f>S260</f>
        <v>0</v>
      </c>
      <c r="T259" s="102">
        <f>T260</f>
        <v>0</v>
      </c>
      <c r="U259" s="102">
        <f>U260</f>
        <v>0</v>
      </c>
      <c r="V259" s="103">
        <f t="shared" si="46"/>
        <v>70</v>
      </c>
      <c r="W259" s="104">
        <f t="shared" si="37"/>
        <v>0</v>
      </c>
      <c r="X259" s="264"/>
    </row>
    <row r="260" spans="1:24" ht="24" customHeight="1">
      <c r="A260" s="105">
        <v>2120201</v>
      </c>
      <c r="B260" s="106" t="s">
        <v>314</v>
      </c>
      <c r="C260" s="122">
        <v>70</v>
      </c>
      <c r="D260" s="122">
        <v>0</v>
      </c>
      <c r="E260" s="123">
        <f t="shared" si="42"/>
        <v>70</v>
      </c>
      <c r="F260" s="122"/>
      <c r="G260" s="134"/>
      <c r="H260" s="122"/>
      <c r="I260" s="134"/>
      <c r="J260" s="122"/>
      <c r="K260" s="134"/>
      <c r="L260" s="122"/>
      <c r="M260" s="134"/>
      <c r="N260" s="123">
        <f t="shared" si="39"/>
        <v>0</v>
      </c>
      <c r="O260" s="122"/>
      <c r="P260" s="134"/>
      <c r="Q260" s="123">
        <f t="shared" si="40"/>
        <v>0</v>
      </c>
      <c r="R260" s="121">
        <f>C260+N260</f>
        <v>70</v>
      </c>
      <c r="S260" s="122">
        <f>D260+O260</f>
        <v>0</v>
      </c>
      <c r="T260" s="122"/>
      <c r="U260" s="122"/>
      <c r="V260" s="123">
        <f t="shared" si="46"/>
        <v>70</v>
      </c>
      <c r="W260" s="107">
        <f t="shared" si="37"/>
        <v>0</v>
      </c>
      <c r="X260" s="265"/>
    </row>
    <row r="261" spans="1:24" ht="24" customHeight="1">
      <c r="A261" s="100" t="s">
        <v>739</v>
      </c>
      <c r="B261" s="101" t="s">
        <v>315</v>
      </c>
      <c r="C261" s="102">
        <f>C262</f>
        <v>380</v>
      </c>
      <c r="D261" s="102">
        <f>D262</f>
        <v>0</v>
      </c>
      <c r="E261" s="103">
        <f t="shared" si="42"/>
        <v>380</v>
      </c>
      <c r="F261" s="102">
        <f>F262</f>
        <v>0</v>
      </c>
      <c r="G261" s="133"/>
      <c r="H261" s="102">
        <f>H262</f>
        <v>0</v>
      </c>
      <c r="I261" s="133"/>
      <c r="J261" s="102">
        <f>J262</f>
        <v>0</v>
      </c>
      <c r="K261" s="133"/>
      <c r="L261" s="102">
        <f>L262</f>
        <v>6372</v>
      </c>
      <c r="M261" s="133"/>
      <c r="N261" s="103">
        <f t="shared" si="39"/>
        <v>6372</v>
      </c>
      <c r="O261" s="102">
        <f>O262</f>
        <v>0</v>
      </c>
      <c r="P261" s="133"/>
      <c r="Q261" s="103">
        <f t="shared" si="40"/>
        <v>6372</v>
      </c>
      <c r="R261" s="102">
        <f>R262</f>
        <v>6752</v>
      </c>
      <c r="S261" s="102">
        <f>S262</f>
        <v>0</v>
      </c>
      <c r="T261" s="102">
        <f>T262</f>
        <v>0</v>
      </c>
      <c r="U261" s="102">
        <f>U262</f>
        <v>0</v>
      </c>
      <c r="V261" s="103">
        <f t="shared" si="46"/>
        <v>6752</v>
      </c>
      <c r="W261" s="104">
        <f t="shared" si="37"/>
        <v>6372</v>
      </c>
      <c r="X261" s="264"/>
    </row>
    <row r="262" spans="1:24" ht="61.95" customHeight="1">
      <c r="A262" s="105">
        <v>2120399</v>
      </c>
      <c r="B262" s="106" t="s">
        <v>316</v>
      </c>
      <c r="C262" s="122">
        <v>380</v>
      </c>
      <c r="D262" s="122">
        <v>0</v>
      </c>
      <c r="E262" s="123">
        <f t="shared" si="42"/>
        <v>380</v>
      </c>
      <c r="F262" s="122"/>
      <c r="G262" s="134"/>
      <c r="H262" s="122"/>
      <c r="I262" s="134"/>
      <c r="J262" s="122"/>
      <c r="K262" s="134"/>
      <c r="L262" s="122">
        <v>6372</v>
      </c>
      <c r="M262" s="134" t="s">
        <v>840</v>
      </c>
      <c r="N262" s="123">
        <f t="shared" si="39"/>
        <v>6372</v>
      </c>
      <c r="O262" s="122"/>
      <c r="P262" s="134"/>
      <c r="Q262" s="123">
        <f t="shared" si="40"/>
        <v>6372</v>
      </c>
      <c r="R262" s="121">
        <f>C262+N262</f>
        <v>6752</v>
      </c>
      <c r="S262" s="122">
        <f>D262+O262</f>
        <v>0</v>
      </c>
      <c r="T262" s="122"/>
      <c r="U262" s="122"/>
      <c r="V262" s="123">
        <f t="shared" si="46"/>
        <v>6752</v>
      </c>
      <c r="W262" s="107">
        <f t="shared" ref="W262:W325" si="48">V262-E262</f>
        <v>6372</v>
      </c>
      <c r="X262" s="265" t="s">
        <v>964</v>
      </c>
    </row>
    <row r="263" spans="1:24" ht="24" customHeight="1">
      <c r="A263" s="100" t="s">
        <v>740</v>
      </c>
      <c r="B263" s="101" t="s">
        <v>317</v>
      </c>
      <c r="C263" s="102">
        <f>C264</f>
        <v>2430</v>
      </c>
      <c r="D263" s="102">
        <f>D264</f>
        <v>0</v>
      </c>
      <c r="E263" s="103">
        <f t="shared" si="42"/>
        <v>2430</v>
      </c>
      <c r="F263" s="102">
        <f>F264</f>
        <v>0</v>
      </c>
      <c r="G263" s="133"/>
      <c r="H263" s="102">
        <f>H264</f>
        <v>0</v>
      </c>
      <c r="I263" s="133"/>
      <c r="J263" s="102">
        <f>J264</f>
        <v>0</v>
      </c>
      <c r="K263" s="133"/>
      <c r="L263" s="102">
        <f>L264</f>
        <v>200</v>
      </c>
      <c r="M263" s="133"/>
      <c r="N263" s="103">
        <f t="shared" ref="N263:N326" si="49">F263+H263+J263+L263</f>
        <v>200</v>
      </c>
      <c r="O263" s="102">
        <f>O264</f>
        <v>0</v>
      </c>
      <c r="P263" s="133"/>
      <c r="Q263" s="103">
        <f t="shared" ref="Q263:Q326" si="50">N263+O263</f>
        <v>200</v>
      </c>
      <c r="R263" s="102">
        <f>R264</f>
        <v>2630</v>
      </c>
      <c r="S263" s="102">
        <f>S264</f>
        <v>0</v>
      </c>
      <c r="T263" s="102">
        <f>T264</f>
        <v>0</v>
      </c>
      <c r="U263" s="102">
        <f>U264</f>
        <v>0</v>
      </c>
      <c r="V263" s="103">
        <f t="shared" si="46"/>
        <v>2630</v>
      </c>
      <c r="W263" s="104">
        <f t="shared" si="48"/>
        <v>200</v>
      </c>
      <c r="X263" s="264"/>
    </row>
    <row r="264" spans="1:24" ht="31.5" customHeight="1">
      <c r="A264" s="105">
        <v>2120501</v>
      </c>
      <c r="B264" s="106" t="s">
        <v>317</v>
      </c>
      <c r="C264" s="122">
        <v>2430</v>
      </c>
      <c r="D264" s="122">
        <v>0</v>
      </c>
      <c r="E264" s="123">
        <f t="shared" si="42"/>
        <v>2430</v>
      </c>
      <c r="F264" s="122"/>
      <c r="G264" s="134"/>
      <c r="H264" s="122"/>
      <c r="I264" s="134"/>
      <c r="J264" s="122"/>
      <c r="K264" s="134"/>
      <c r="L264" s="122">
        <v>200</v>
      </c>
      <c r="M264" s="134" t="s">
        <v>860</v>
      </c>
      <c r="N264" s="123">
        <f t="shared" si="49"/>
        <v>200</v>
      </c>
      <c r="O264" s="122"/>
      <c r="P264" s="134"/>
      <c r="Q264" s="123">
        <f t="shared" si="50"/>
        <v>200</v>
      </c>
      <c r="R264" s="121">
        <f>C264+N264</f>
        <v>2630</v>
      </c>
      <c r="S264" s="122">
        <f>D264+O264</f>
        <v>0</v>
      </c>
      <c r="T264" s="122"/>
      <c r="U264" s="122"/>
      <c r="V264" s="123">
        <f t="shared" si="46"/>
        <v>2630</v>
      </c>
      <c r="W264" s="107">
        <f t="shared" si="48"/>
        <v>200</v>
      </c>
      <c r="X264" s="265" t="s">
        <v>965</v>
      </c>
    </row>
    <row r="265" spans="1:24" ht="24" customHeight="1">
      <c r="A265" s="100" t="s">
        <v>741</v>
      </c>
      <c r="B265" s="101" t="s">
        <v>318</v>
      </c>
      <c r="C265" s="102">
        <f>C266</f>
        <v>740</v>
      </c>
      <c r="D265" s="102">
        <f>D266</f>
        <v>5766</v>
      </c>
      <c r="E265" s="103">
        <f t="shared" si="42"/>
        <v>6506</v>
      </c>
      <c r="F265" s="102">
        <f>F266</f>
        <v>0</v>
      </c>
      <c r="G265" s="133"/>
      <c r="H265" s="102">
        <f>H266</f>
        <v>0</v>
      </c>
      <c r="I265" s="133"/>
      <c r="J265" s="102">
        <f>J266</f>
        <v>-514</v>
      </c>
      <c r="K265" s="133"/>
      <c r="L265" s="102">
        <f>L266</f>
        <v>542</v>
      </c>
      <c r="M265" s="133"/>
      <c r="N265" s="103">
        <f t="shared" si="49"/>
        <v>28</v>
      </c>
      <c r="O265" s="102">
        <f>O266</f>
        <v>0</v>
      </c>
      <c r="P265" s="133"/>
      <c r="Q265" s="103">
        <f t="shared" si="50"/>
        <v>28</v>
      </c>
      <c r="R265" s="102">
        <f>R266</f>
        <v>768</v>
      </c>
      <c r="S265" s="102">
        <f>S266</f>
        <v>5766</v>
      </c>
      <c r="T265" s="102">
        <f>T266</f>
        <v>4631</v>
      </c>
      <c r="U265" s="102">
        <f>U266</f>
        <v>1135</v>
      </c>
      <c r="V265" s="103">
        <f t="shared" si="46"/>
        <v>6534</v>
      </c>
      <c r="W265" s="104">
        <f t="shared" si="48"/>
        <v>28</v>
      </c>
      <c r="X265" s="264"/>
    </row>
    <row r="266" spans="1:24" ht="166.95" customHeight="1">
      <c r="A266" s="105">
        <v>2129901</v>
      </c>
      <c r="B266" s="106" t="s">
        <v>318</v>
      </c>
      <c r="C266" s="122">
        <v>740</v>
      </c>
      <c r="D266" s="122">
        <v>5766</v>
      </c>
      <c r="E266" s="123">
        <f t="shared" si="42"/>
        <v>6506</v>
      </c>
      <c r="F266" s="122"/>
      <c r="G266" s="134"/>
      <c r="H266" s="122"/>
      <c r="I266" s="134"/>
      <c r="J266" s="122">
        <v>-514</v>
      </c>
      <c r="K266" s="250" t="s">
        <v>1002</v>
      </c>
      <c r="L266" s="122">
        <v>542</v>
      </c>
      <c r="M266" s="128" t="s">
        <v>742</v>
      </c>
      <c r="N266" s="123">
        <f t="shared" si="49"/>
        <v>28</v>
      </c>
      <c r="O266" s="122"/>
      <c r="P266" s="134"/>
      <c r="Q266" s="123">
        <f t="shared" si="50"/>
        <v>28</v>
      </c>
      <c r="R266" s="121">
        <f>C266+N266</f>
        <v>768</v>
      </c>
      <c r="S266" s="122">
        <f>D266+O266</f>
        <v>5766</v>
      </c>
      <c r="T266" s="122">
        <v>4631</v>
      </c>
      <c r="U266" s="122">
        <v>1135</v>
      </c>
      <c r="V266" s="123">
        <f t="shared" si="46"/>
        <v>6534</v>
      </c>
      <c r="W266" s="107">
        <f t="shared" si="48"/>
        <v>28</v>
      </c>
      <c r="X266" s="265" t="s">
        <v>1014</v>
      </c>
    </row>
    <row r="267" spans="1:24" ht="24" customHeight="1">
      <c r="A267" s="95" t="s">
        <v>743</v>
      </c>
      <c r="B267" s="96" t="s">
        <v>107</v>
      </c>
      <c r="C267" s="97">
        <f>SUM(C282,C268,C295,C307,C309,C313)</f>
        <v>7623</v>
      </c>
      <c r="D267" s="97">
        <f>SUM(D282,D268,D295,D307,D309,D313)</f>
        <v>12962</v>
      </c>
      <c r="E267" s="98">
        <f t="shared" si="42"/>
        <v>20585</v>
      </c>
      <c r="F267" s="97">
        <f>SUM(F282,F268,F295,F307,F309,F313)</f>
        <v>27</v>
      </c>
      <c r="G267" s="132"/>
      <c r="H267" s="97">
        <f>SUM(H282,H268,H295,H307,H309,H313)</f>
        <v>0</v>
      </c>
      <c r="I267" s="132"/>
      <c r="J267" s="97">
        <f>SUM(J282,J268,J295,J307,J309,J313)</f>
        <v>-622.05999999999995</v>
      </c>
      <c r="K267" s="132"/>
      <c r="L267" s="97">
        <f>SUM(L282,L268,L295,L307,L309,L313)</f>
        <v>715</v>
      </c>
      <c r="M267" s="132"/>
      <c r="N267" s="98">
        <f t="shared" si="49"/>
        <v>119.94000000000005</v>
      </c>
      <c r="O267" s="97">
        <f>SUM(O282,O268,O295,O307,O309,O313)</f>
        <v>432</v>
      </c>
      <c r="P267" s="132"/>
      <c r="Q267" s="98">
        <f t="shared" si="50"/>
        <v>551.94000000000005</v>
      </c>
      <c r="R267" s="97">
        <f>SUM(R282,R268,R295,R307,R309,R313)</f>
        <v>7742.9400000000005</v>
      </c>
      <c r="S267" s="97">
        <f>SUM(S282,S268,S295,S307,S309,S313)</f>
        <v>13394</v>
      </c>
      <c r="T267" s="97">
        <f>SUM(T282,T268,T295,T307,T309,T313)</f>
        <v>7191</v>
      </c>
      <c r="U267" s="97">
        <f>SUM(U282,U268,U295,U307,U309,U313)</f>
        <v>5771</v>
      </c>
      <c r="V267" s="98">
        <f t="shared" si="46"/>
        <v>21136.940000000002</v>
      </c>
      <c r="W267" s="99">
        <f t="shared" si="48"/>
        <v>551.94000000000233</v>
      </c>
      <c r="X267" s="263"/>
    </row>
    <row r="268" spans="1:24" ht="25.95" customHeight="1">
      <c r="A268" s="100" t="s">
        <v>744</v>
      </c>
      <c r="B268" s="101" t="s">
        <v>319</v>
      </c>
      <c r="C268" s="102">
        <f>SUM(C269:C281)</f>
        <v>1897</v>
      </c>
      <c r="D268" s="102">
        <f>SUM(D269:D281)</f>
        <v>12007</v>
      </c>
      <c r="E268" s="103">
        <f t="shared" si="42"/>
        <v>13904</v>
      </c>
      <c r="F268" s="102">
        <f>SUM(F269:F281)</f>
        <v>63</v>
      </c>
      <c r="G268" s="133"/>
      <c r="H268" s="102">
        <f>SUM(H269:H281)</f>
        <v>0</v>
      </c>
      <c r="I268" s="133"/>
      <c r="J268" s="102">
        <f>SUM(J269:J281)</f>
        <v>16</v>
      </c>
      <c r="K268" s="133"/>
      <c r="L268" s="102">
        <f>SUM(L269:L281)</f>
        <v>56</v>
      </c>
      <c r="M268" s="133"/>
      <c r="N268" s="103">
        <f t="shared" si="49"/>
        <v>135</v>
      </c>
      <c r="O268" s="102">
        <f>SUM(O269:O281)</f>
        <v>432</v>
      </c>
      <c r="P268" s="133"/>
      <c r="Q268" s="103">
        <f t="shared" si="50"/>
        <v>567</v>
      </c>
      <c r="R268" s="102">
        <f>SUM(R269:R281)</f>
        <v>2032</v>
      </c>
      <c r="S268" s="102">
        <f>SUM(S269:S281)</f>
        <v>12439</v>
      </c>
      <c r="T268" s="102">
        <f>SUM(T269:T281)</f>
        <v>6730</v>
      </c>
      <c r="U268" s="102">
        <f>SUM(U269:U281)</f>
        <v>5277</v>
      </c>
      <c r="V268" s="103">
        <f t="shared" si="46"/>
        <v>14471</v>
      </c>
      <c r="W268" s="104">
        <f t="shared" si="48"/>
        <v>567</v>
      </c>
      <c r="X268" s="264"/>
    </row>
    <row r="269" spans="1:24" ht="39" customHeight="1">
      <c r="A269" s="105">
        <v>2130101</v>
      </c>
      <c r="B269" s="106" t="s">
        <v>122</v>
      </c>
      <c r="C269" s="122">
        <v>967</v>
      </c>
      <c r="D269" s="122">
        <v>0</v>
      </c>
      <c r="E269" s="123">
        <f t="shared" ref="E269:E332" si="51">SUM(C269:D269)</f>
        <v>967</v>
      </c>
      <c r="F269" s="122">
        <v>17</v>
      </c>
      <c r="G269" s="134" t="s">
        <v>645</v>
      </c>
      <c r="H269" s="122"/>
      <c r="I269" s="134"/>
      <c r="J269" s="122"/>
      <c r="K269" s="134"/>
      <c r="L269" s="122"/>
      <c r="M269" s="134"/>
      <c r="N269" s="123">
        <f t="shared" si="49"/>
        <v>17</v>
      </c>
      <c r="O269" s="122"/>
      <c r="P269" s="134"/>
      <c r="Q269" s="123">
        <f t="shared" si="50"/>
        <v>17</v>
      </c>
      <c r="R269" s="121">
        <f t="shared" ref="R269:S281" si="52">C269+N269</f>
        <v>984</v>
      </c>
      <c r="S269" s="122">
        <f t="shared" si="52"/>
        <v>0</v>
      </c>
      <c r="T269" s="122"/>
      <c r="U269" s="122"/>
      <c r="V269" s="123">
        <f t="shared" si="46"/>
        <v>984</v>
      </c>
      <c r="W269" s="107">
        <f t="shared" si="48"/>
        <v>17</v>
      </c>
      <c r="X269" s="265" t="s">
        <v>966</v>
      </c>
    </row>
    <row r="270" spans="1:24" ht="24" customHeight="1">
      <c r="A270" s="105">
        <v>2130102</v>
      </c>
      <c r="B270" s="106" t="s">
        <v>320</v>
      </c>
      <c r="C270" s="122">
        <v>12</v>
      </c>
      <c r="D270" s="122">
        <v>0</v>
      </c>
      <c r="E270" s="123">
        <f t="shared" si="51"/>
        <v>12</v>
      </c>
      <c r="F270" s="122"/>
      <c r="G270" s="134"/>
      <c r="H270" s="122"/>
      <c r="I270" s="134"/>
      <c r="J270" s="122"/>
      <c r="K270" s="134"/>
      <c r="L270" s="122"/>
      <c r="M270" s="134"/>
      <c r="N270" s="123">
        <f t="shared" si="49"/>
        <v>0</v>
      </c>
      <c r="O270" s="122"/>
      <c r="P270" s="134"/>
      <c r="Q270" s="123">
        <f t="shared" si="50"/>
        <v>0</v>
      </c>
      <c r="R270" s="121">
        <f t="shared" si="52"/>
        <v>12</v>
      </c>
      <c r="S270" s="122">
        <f t="shared" si="52"/>
        <v>0</v>
      </c>
      <c r="T270" s="122"/>
      <c r="U270" s="122"/>
      <c r="V270" s="123">
        <f t="shared" si="46"/>
        <v>12</v>
      </c>
      <c r="W270" s="107">
        <f t="shared" si="48"/>
        <v>0</v>
      </c>
      <c r="X270" s="265"/>
    </row>
    <row r="271" spans="1:24" ht="24" customHeight="1">
      <c r="A271" s="105">
        <v>2130104</v>
      </c>
      <c r="B271" s="106" t="s">
        <v>157</v>
      </c>
      <c r="C271" s="122">
        <v>256</v>
      </c>
      <c r="D271" s="122">
        <v>0</v>
      </c>
      <c r="E271" s="123">
        <f t="shared" si="51"/>
        <v>256</v>
      </c>
      <c r="F271" s="122">
        <v>46</v>
      </c>
      <c r="G271" s="134" t="s">
        <v>645</v>
      </c>
      <c r="H271" s="122"/>
      <c r="I271" s="134"/>
      <c r="J271" s="122"/>
      <c r="K271" s="134"/>
      <c r="L271" s="122"/>
      <c r="M271" s="134"/>
      <c r="N271" s="123">
        <f t="shared" si="49"/>
        <v>46</v>
      </c>
      <c r="O271" s="122"/>
      <c r="P271" s="134"/>
      <c r="Q271" s="123">
        <f t="shared" si="50"/>
        <v>46</v>
      </c>
      <c r="R271" s="121">
        <f t="shared" si="52"/>
        <v>302</v>
      </c>
      <c r="S271" s="122">
        <f t="shared" si="52"/>
        <v>0</v>
      </c>
      <c r="T271" s="122"/>
      <c r="U271" s="122"/>
      <c r="V271" s="123">
        <f t="shared" si="46"/>
        <v>302</v>
      </c>
      <c r="W271" s="107">
        <f t="shared" si="48"/>
        <v>46</v>
      </c>
      <c r="X271" s="265" t="s">
        <v>966</v>
      </c>
    </row>
    <row r="272" spans="1:24" ht="48.6" customHeight="1">
      <c r="A272" s="105">
        <v>2130108</v>
      </c>
      <c r="B272" s="106" t="s">
        <v>321</v>
      </c>
      <c r="C272" s="122">
        <v>71</v>
      </c>
      <c r="D272" s="122">
        <v>2</v>
      </c>
      <c r="E272" s="123">
        <f t="shared" si="51"/>
        <v>73</v>
      </c>
      <c r="F272" s="122"/>
      <c r="G272" s="134"/>
      <c r="H272" s="122"/>
      <c r="I272" s="134"/>
      <c r="J272" s="122">
        <v>3</v>
      </c>
      <c r="K272" s="134" t="s">
        <v>745</v>
      </c>
      <c r="L272" s="122"/>
      <c r="M272" s="134"/>
      <c r="N272" s="123">
        <f t="shared" si="49"/>
        <v>3</v>
      </c>
      <c r="O272" s="122"/>
      <c r="P272" s="134"/>
      <c r="Q272" s="123">
        <f t="shared" si="50"/>
        <v>3</v>
      </c>
      <c r="R272" s="121">
        <f t="shared" si="52"/>
        <v>74</v>
      </c>
      <c r="S272" s="122">
        <f t="shared" si="52"/>
        <v>2</v>
      </c>
      <c r="T272" s="122"/>
      <c r="U272" s="122">
        <v>2</v>
      </c>
      <c r="V272" s="123">
        <f t="shared" si="46"/>
        <v>76</v>
      </c>
      <c r="W272" s="107">
        <f t="shared" si="48"/>
        <v>3</v>
      </c>
      <c r="X272" s="265" t="s">
        <v>967</v>
      </c>
    </row>
    <row r="273" spans="1:24" ht="38.4" customHeight="1">
      <c r="A273" s="105">
        <v>2130110</v>
      </c>
      <c r="B273" s="106" t="s">
        <v>322</v>
      </c>
      <c r="C273" s="122">
        <v>245</v>
      </c>
      <c r="D273" s="122">
        <v>0</v>
      </c>
      <c r="E273" s="123">
        <f t="shared" si="51"/>
        <v>245</v>
      </c>
      <c r="F273" s="122"/>
      <c r="G273" s="134"/>
      <c r="H273" s="122"/>
      <c r="I273" s="134"/>
      <c r="J273" s="122">
        <v>-1</v>
      </c>
      <c r="K273" s="134" t="s">
        <v>746</v>
      </c>
      <c r="L273" s="122"/>
      <c r="M273" s="134"/>
      <c r="N273" s="123">
        <f t="shared" si="49"/>
        <v>-1</v>
      </c>
      <c r="O273" s="122"/>
      <c r="P273" s="134"/>
      <c r="Q273" s="123">
        <f t="shared" si="50"/>
        <v>-1</v>
      </c>
      <c r="R273" s="121">
        <f t="shared" si="52"/>
        <v>244</v>
      </c>
      <c r="S273" s="122">
        <f t="shared" si="52"/>
        <v>0</v>
      </c>
      <c r="T273" s="122"/>
      <c r="U273" s="122"/>
      <c r="V273" s="123">
        <f t="shared" si="46"/>
        <v>244</v>
      </c>
      <c r="W273" s="107">
        <f t="shared" si="48"/>
        <v>-1</v>
      </c>
      <c r="X273" s="265" t="s">
        <v>968</v>
      </c>
    </row>
    <row r="274" spans="1:24" ht="24" customHeight="1">
      <c r="A274" s="105">
        <v>2130112</v>
      </c>
      <c r="B274" s="106" t="s">
        <v>323</v>
      </c>
      <c r="C274" s="122">
        <v>0</v>
      </c>
      <c r="D274" s="122">
        <v>0</v>
      </c>
      <c r="E274" s="123">
        <f t="shared" si="51"/>
        <v>0</v>
      </c>
      <c r="F274" s="122"/>
      <c r="G274" s="134"/>
      <c r="H274" s="122"/>
      <c r="I274" s="134"/>
      <c r="J274" s="122"/>
      <c r="K274" s="134"/>
      <c r="L274" s="122"/>
      <c r="M274" s="134"/>
      <c r="N274" s="123">
        <f t="shared" si="49"/>
        <v>0</v>
      </c>
      <c r="O274" s="122"/>
      <c r="P274" s="134"/>
      <c r="Q274" s="123">
        <f t="shared" si="50"/>
        <v>0</v>
      </c>
      <c r="R274" s="121">
        <f t="shared" si="52"/>
        <v>0</v>
      </c>
      <c r="S274" s="122">
        <f t="shared" si="52"/>
        <v>0</v>
      </c>
      <c r="T274" s="122"/>
      <c r="U274" s="122"/>
      <c r="V274" s="123">
        <f t="shared" si="46"/>
        <v>0</v>
      </c>
      <c r="W274" s="107">
        <f t="shared" si="48"/>
        <v>0</v>
      </c>
      <c r="X274" s="265"/>
    </row>
    <row r="275" spans="1:24" ht="24" customHeight="1">
      <c r="A275" s="105">
        <v>2130119</v>
      </c>
      <c r="B275" s="106" t="s">
        <v>324</v>
      </c>
      <c r="C275" s="122">
        <v>0</v>
      </c>
      <c r="D275" s="122">
        <v>0</v>
      </c>
      <c r="E275" s="123">
        <f t="shared" si="51"/>
        <v>0</v>
      </c>
      <c r="F275" s="122"/>
      <c r="G275" s="134"/>
      <c r="H275" s="122"/>
      <c r="I275" s="134"/>
      <c r="J275" s="122"/>
      <c r="K275" s="134"/>
      <c r="L275" s="122"/>
      <c r="M275" s="134"/>
      <c r="N275" s="123">
        <f t="shared" si="49"/>
        <v>0</v>
      </c>
      <c r="O275" s="122"/>
      <c r="P275" s="134"/>
      <c r="Q275" s="123">
        <f t="shared" si="50"/>
        <v>0</v>
      </c>
      <c r="R275" s="121">
        <f t="shared" si="52"/>
        <v>0</v>
      </c>
      <c r="S275" s="122">
        <f t="shared" si="52"/>
        <v>0</v>
      </c>
      <c r="T275" s="122"/>
      <c r="U275" s="122"/>
      <c r="V275" s="123">
        <f t="shared" si="46"/>
        <v>0</v>
      </c>
      <c r="W275" s="107">
        <f t="shared" si="48"/>
        <v>0</v>
      </c>
      <c r="X275" s="265"/>
    </row>
    <row r="276" spans="1:24" ht="54" customHeight="1">
      <c r="A276" s="105">
        <v>2130122</v>
      </c>
      <c r="B276" s="106" t="s">
        <v>747</v>
      </c>
      <c r="C276" s="122">
        <v>10</v>
      </c>
      <c r="D276" s="122">
        <v>0</v>
      </c>
      <c r="E276" s="123">
        <f t="shared" si="51"/>
        <v>10</v>
      </c>
      <c r="F276" s="122"/>
      <c r="G276" s="134"/>
      <c r="H276" s="122"/>
      <c r="I276" s="134"/>
      <c r="J276" s="122">
        <v>-3</v>
      </c>
      <c r="K276" s="134" t="s">
        <v>748</v>
      </c>
      <c r="L276" s="122"/>
      <c r="M276" s="134"/>
      <c r="N276" s="123">
        <f t="shared" si="49"/>
        <v>-3</v>
      </c>
      <c r="O276" s="122"/>
      <c r="P276" s="134"/>
      <c r="Q276" s="123">
        <f t="shared" si="50"/>
        <v>-3</v>
      </c>
      <c r="R276" s="121">
        <f t="shared" si="52"/>
        <v>7</v>
      </c>
      <c r="S276" s="122">
        <f t="shared" si="52"/>
        <v>0</v>
      </c>
      <c r="T276" s="122"/>
      <c r="U276" s="122"/>
      <c r="V276" s="123">
        <f t="shared" si="46"/>
        <v>7</v>
      </c>
      <c r="W276" s="107">
        <f t="shared" si="48"/>
        <v>-3</v>
      </c>
      <c r="X276" s="265" t="s">
        <v>969</v>
      </c>
    </row>
    <row r="277" spans="1:24" ht="24" customHeight="1">
      <c r="A277" s="105">
        <v>2130124</v>
      </c>
      <c r="B277" s="106" t="s">
        <v>325</v>
      </c>
      <c r="C277" s="122">
        <v>0</v>
      </c>
      <c r="D277" s="122">
        <v>0</v>
      </c>
      <c r="E277" s="123">
        <f t="shared" si="51"/>
        <v>0</v>
      </c>
      <c r="F277" s="122"/>
      <c r="G277" s="134"/>
      <c r="H277" s="122"/>
      <c r="I277" s="134"/>
      <c r="J277" s="122"/>
      <c r="K277" s="134"/>
      <c r="L277" s="122"/>
      <c r="M277" s="134"/>
      <c r="N277" s="123">
        <f t="shared" si="49"/>
        <v>0</v>
      </c>
      <c r="O277" s="122"/>
      <c r="P277" s="134"/>
      <c r="Q277" s="123">
        <f t="shared" si="50"/>
        <v>0</v>
      </c>
      <c r="R277" s="121">
        <f t="shared" si="52"/>
        <v>0</v>
      </c>
      <c r="S277" s="122">
        <f t="shared" si="52"/>
        <v>0</v>
      </c>
      <c r="T277" s="122"/>
      <c r="U277" s="122"/>
      <c r="V277" s="123">
        <f t="shared" si="46"/>
        <v>0</v>
      </c>
      <c r="W277" s="107">
        <f t="shared" si="48"/>
        <v>0</v>
      </c>
      <c r="X277" s="265"/>
    </row>
    <row r="278" spans="1:24" ht="24" customHeight="1">
      <c r="A278" s="105">
        <v>2130126</v>
      </c>
      <c r="B278" s="106" t="s">
        <v>326</v>
      </c>
      <c r="C278" s="122">
        <v>0</v>
      </c>
      <c r="D278" s="122">
        <v>0</v>
      </c>
      <c r="E278" s="123">
        <f t="shared" si="51"/>
        <v>0</v>
      </c>
      <c r="F278" s="122"/>
      <c r="G278" s="134"/>
      <c r="H278" s="122"/>
      <c r="I278" s="134"/>
      <c r="J278" s="122"/>
      <c r="K278" s="134"/>
      <c r="L278" s="122"/>
      <c r="M278" s="134"/>
      <c r="N278" s="123">
        <f t="shared" si="49"/>
        <v>0</v>
      </c>
      <c r="O278" s="122"/>
      <c r="P278" s="134"/>
      <c r="Q278" s="123">
        <f t="shared" si="50"/>
        <v>0</v>
      </c>
      <c r="R278" s="121">
        <f t="shared" si="52"/>
        <v>0</v>
      </c>
      <c r="S278" s="122">
        <f t="shared" si="52"/>
        <v>0</v>
      </c>
      <c r="T278" s="122"/>
      <c r="U278" s="122"/>
      <c r="V278" s="123">
        <f t="shared" si="46"/>
        <v>0</v>
      </c>
      <c r="W278" s="107">
        <f t="shared" si="48"/>
        <v>0</v>
      </c>
      <c r="X278" s="265"/>
    </row>
    <row r="279" spans="1:24" ht="24" customHeight="1">
      <c r="A279" s="105">
        <v>2130135</v>
      </c>
      <c r="B279" s="106" t="s">
        <v>327</v>
      </c>
      <c r="C279" s="122">
        <v>0</v>
      </c>
      <c r="D279" s="122">
        <v>0</v>
      </c>
      <c r="E279" s="123">
        <f t="shared" si="51"/>
        <v>0</v>
      </c>
      <c r="F279" s="122"/>
      <c r="G279" s="134"/>
      <c r="H279" s="122"/>
      <c r="I279" s="134"/>
      <c r="J279" s="122"/>
      <c r="K279" s="134"/>
      <c r="L279" s="122"/>
      <c r="M279" s="134"/>
      <c r="N279" s="123">
        <f t="shared" si="49"/>
        <v>0</v>
      </c>
      <c r="O279" s="122"/>
      <c r="P279" s="134"/>
      <c r="Q279" s="123">
        <f t="shared" si="50"/>
        <v>0</v>
      </c>
      <c r="R279" s="121">
        <f t="shared" si="52"/>
        <v>0</v>
      </c>
      <c r="S279" s="122">
        <f t="shared" si="52"/>
        <v>0</v>
      </c>
      <c r="T279" s="122"/>
      <c r="U279" s="122"/>
      <c r="V279" s="123">
        <f t="shared" si="46"/>
        <v>0</v>
      </c>
      <c r="W279" s="107">
        <f t="shared" si="48"/>
        <v>0</v>
      </c>
      <c r="X279" s="265"/>
    </row>
    <row r="280" spans="1:24" ht="24" customHeight="1">
      <c r="A280" s="105">
        <v>2130148</v>
      </c>
      <c r="B280" s="106" t="s">
        <v>328</v>
      </c>
      <c r="C280" s="122">
        <v>0</v>
      </c>
      <c r="D280" s="122">
        <v>4425</v>
      </c>
      <c r="E280" s="123">
        <f t="shared" si="51"/>
        <v>4425</v>
      </c>
      <c r="F280" s="122"/>
      <c r="G280" s="134"/>
      <c r="H280" s="122"/>
      <c r="I280" s="134"/>
      <c r="J280" s="122"/>
      <c r="K280" s="134"/>
      <c r="L280" s="122"/>
      <c r="M280" s="134"/>
      <c r="N280" s="123">
        <f t="shared" si="49"/>
        <v>0</v>
      </c>
      <c r="O280" s="122">
        <v>432</v>
      </c>
      <c r="P280" s="134" t="s">
        <v>749</v>
      </c>
      <c r="Q280" s="123">
        <f t="shared" si="50"/>
        <v>432</v>
      </c>
      <c r="R280" s="121">
        <f t="shared" si="52"/>
        <v>0</v>
      </c>
      <c r="S280" s="122">
        <f t="shared" si="52"/>
        <v>4857</v>
      </c>
      <c r="T280" s="122"/>
      <c r="U280" s="122">
        <v>4425</v>
      </c>
      <c r="V280" s="123">
        <f t="shared" si="46"/>
        <v>4857</v>
      </c>
      <c r="W280" s="107">
        <f t="shared" si="48"/>
        <v>432</v>
      </c>
      <c r="X280" s="265" t="s">
        <v>970</v>
      </c>
    </row>
    <row r="281" spans="1:24" ht="152.4" customHeight="1">
      <c r="A281" s="105">
        <v>2130199</v>
      </c>
      <c r="B281" s="106" t="s">
        <v>329</v>
      </c>
      <c r="C281" s="122">
        <v>336</v>
      </c>
      <c r="D281" s="122">
        <v>7580</v>
      </c>
      <c r="E281" s="123">
        <f t="shared" si="51"/>
        <v>7916</v>
      </c>
      <c r="F281" s="122"/>
      <c r="G281" s="134"/>
      <c r="H281" s="122"/>
      <c r="I281" s="134"/>
      <c r="J281" s="122">
        <v>17</v>
      </c>
      <c r="K281" s="134" t="s">
        <v>750</v>
      </c>
      <c r="L281" s="122">
        <v>56</v>
      </c>
      <c r="M281" s="134" t="s">
        <v>751</v>
      </c>
      <c r="N281" s="123">
        <f t="shared" si="49"/>
        <v>73</v>
      </c>
      <c r="O281" s="122"/>
      <c r="P281" s="134"/>
      <c r="Q281" s="123">
        <f t="shared" si="50"/>
        <v>73</v>
      </c>
      <c r="R281" s="121">
        <f t="shared" si="52"/>
        <v>409</v>
      </c>
      <c r="S281" s="122">
        <f t="shared" si="52"/>
        <v>7580</v>
      </c>
      <c r="T281" s="122">
        <v>6730</v>
      </c>
      <c r="U281" s="122">
        <v>850</v>
      </c>
      <c r="V281" s="123">
        <f t="shared" si="46"/>
        <v>7989</v>
      </c>
      <c r="W281" s="107">
        <f t="shared" si="48"/>
        <v>73</v>
      </c>
      <c r="X281" s="265" t="s">
        <v>971</v>
      </c>
    </row>
    <row r="282" spans="1:24" ht="24" customHeight="1">
      <c r="A282" s="100" t="s">
        <v>752</v>
      </c>
      <c r="B282" s="101" t="s">
        <v>330</v>
      </c>
      <c r="C282" s="102">
        <f>SUM(C283:C294)</f>
        <v>1097</v>
      </c>
      <c r="D282" s="102">
        <f>SUM(D283:D294)</f>
        <v>505</v>
      </c>
      <c r="E282" s="103">
        <f t="shared" si="51"/>
        <v>1602</v>
      </c>
      <c r="F282" s="102">
        <f>SUM(F283:F294)</f>
        <v>-34</v>
      </c>
      <c r="G282" s="133"/>
      <c r="H282" s="102">
        <f>SUM(H283:H294)</f>
        <v>0</v>
      </c>
      <c r="I282" s="133"/>
      <c r="J282" s="102">
        <f>SUM(J283:J294)</f>
        <v>-1</v>
      </c>
      <c r="K282" s="133"/>
      <c r="L282" s="102">
        <f>SUM(L283:L294)</f>
        <v>286</v>
      </c>
      <c r="M282" s="133"/>
      <c r="N282" s="103">
        <f t="shared" si="49"/>
        <v>251</v>
      </c>
      <c r="O282" s="102">
        <f>SUM(O283:O294)</f>
        <v>0</v>
      </c>
      <c r="P282" s="133"/>
      <c r="Q282" s="103">
        <f t="shared" si="50"/>
        <v>251</v>
      </c>
      <c r="R282" s="102">
        <f>SUM(R283:R294)</f>
        <v>1348</v>
      </c>
      <c r="S282" s="102">
        <f>SUM(S283:S294)</f>
        <v>505</v>
      </c>
      <c r="T282" s="102">
        <f>SUM(T283:T294)</f>
        <v>364</v>
      </c>
      <c r="U282" s="102">
        <f>SUM(U283:U294)</f>
        <v>141</v>
      </c>
      <c r="V282" s="103">
        <f t="shared" si="46"/>
        <v>1853</v>
      </c>
      <c r="W282" s="104">
        <f t="shared" si="48"/>
        <v>251</v>
      </c>
      <c r="X282" s="264"/>
    </row>
    <row r="283" spans="1:24" ht="24" customHeight="1">
      <c r="A283" s="105">
        <v>2130201</v>
      </c>
      <c r="B283" s="106" t="s">
        <v>122</v>
      </c>
      <c r="C283" s="122">
        <v>346</v>
      </c>
      <c r="D283" s="122">
        <v>0</v>
      </c>
      <c r="E283" s="123">
        <f t="shared" si="51"/>
        <v>346</v>
      </c>
      <c r="F283" s="122">
        <v>-34</v>
      </c>
      <c r="G283" s="134" t="s">
        <v>645</v>
      </c>
      <c r="H283" s="122"/>
      <c r="I283" s="134"/>
      <c r="J283" s="122"/>
      <c r="K283" s="134"/>
      <c r="L283" s="122"/>
      <c r="M283" s="134"/>
      <c r="N283" s="123">
        <f t="shared" si="49"/>
        <v>-34</v>
      </c>
      <c r="O283" s="122"/>
      <c r="P283" s="134"/>
      <c r="Q283" s="123">
        <f t="shared" si="50"/>
        <v>-34</v>
      </c>
      <c r="R283" s="121">
        <f t="shared" ref="R283:S294" si="53">C283+N283</f>
        <v>312</v>
      </c>
      <c r="S283" s="122">
        <f t="shared" si="53"/>
        <v>0</v>
      </c>
      <c r="T283" s="122"/>
      <c r="U283" s="122"/>
      <c r="V283" s="123">
        <f t="shared" si="46"/>
        <v>312</v>
      </c>
      <c r="W283" s="107">
        <f t="shared" si="48"/>
        <v>-34</v>
      </c>
      <c r="X283" s="265" t="s">
        <v>966</v>
      </c>
    </row>
    <row r="284" spans="1:24" ht="24" customHeight="1">
      <c r="A284" s="105">
        <v>2130204</v>
      </c>
      <c r="B284" s="106" t="s">
        <v>331</v>
      </c>
      <c r="C284" s="122"/>
      <c r="D284" s="122">
        <v>0</v>
      </c>
      <c r="E284" s="123">
        <f t="shared" si="51"/>
        <v>0</v>
      </c>
      <c r="F284" s="122"/>
      <c r="G284" s="134"/>
      <c r="H284" s="122"/>
      <c r="I284" s="134"/>
      <c r="J284" s="122"/>
      <c r="K284" s="134"/>
      <c r="L284" s="122"/>
      <c r="M284" s="134"/>
      <c r="N284" s="123">
        <f t="shared" si="49"/>
        <v>0</v>
      </c>
      <c r="O284" s="122"/>
      <c r="P284" s="134"/>
      <c r="Q284" s="123">
        <f t="shared" si="50"/>
        <v>0</v>
      </c>
      <c r="R284" s="121">
        <f t="shared" si="53"/>
        <v>0</v>
      </c>
      <c r="S284" s="122">
        <f t="shared" si="53"/>
        <v>0</v>
      </c>
      <c r="T284" s="122"/>
      <c r="U284" s="122"/>
      <c r="V284" s="123">
        <f t="shared" si="46"/>
        <v>0</v>
      </c>
      <c r="W284" s="107">
        <f t="shared" si="48"/>
        <v>0</v>
      </c>
      <c r="X284" s="265"/>
    </row>
    <row r="285" spans="1:24" ht="24" customHeight="1">
      <c r="A285" s="105">
        <v>2130205</v>
      </c>
      <c r="B285" s="106" t="s">
        <v>332</v>
      </c>
      <c r="C285" s="122">
        <v>140</v>
      </c>
      <c r="D285" s="122">
        <v>74</v>
      </c>
      <c r="E285" s="123">
        <f t="shared" si="51"/>
        <v>214</v>
      </c>
      <c r="F285" s="122"/>
      <c r="G285" s="134"/>
      <c r="H285" s="122"/>
      <c r="I285" s="134"/>
      <c r="J285" s="122"/>
      <c r="K285" s="134"/>
      <c r="L285" s="122"/>
      <c r="M285" s="134"/>
      <c r="N285" s="123">
        <f t="shared" si="49"/>
        <v>0</v>
      </c>
      <c r="O285" s="122"/>
      <c r="P285" s="134"/>
      <c r="Q285" s="123">
        <f t="shared" si="50"/>
        <v>0</v>
      </c>
      <c r="R285" s="121">
        <f t="shared" si="53"/>
        <v>140</v>
      </c>
      <c r="S285" s="122">
        <f t="shared" si="53"/>
        <v>74</v>
      </c>
      <c r="T285" s="122">
        <v>74</v>
      </c>
      <c r="U285" s="122"/>
      <c r="V285" s="123">
        <f t="shared" si="46"/>
        <v>214</v>
      </c>
      <c r="W285" s="107">
        <f t="shared" si="48"/>
        <v>0</v>
      </c>
      <c r="X285" s="265"/>
    </row>
    <row r="286" spans="1:24" ht="24" customHeight="1">
      <c r="A286" s="105">
        <v>2130207</v>
      </c>
      <c r="B286" s="106" t="s">
        <v>333</v>
      </c>
      <c r="C286" s="122">
        <v>0</v>
      </c>
      <c r="D286" s="122">
        <v>0</v>
      </c>
      <c r="E286" s="123">
        <f t="shared" si="51"/>
        <v>0</v>
      </c>
      <c r="F286" s="122"/>
      <c r="G286" s="134"/>
      <c r="H286" s="122"/>
      <c r="I286" s="134"/>
      <c r="J286" s="122"/>
      <c r="K286" s="134"/>
      <c r="L286" s="122"/>
      <c r="M286" s="134"/>
      <c r="N286" s="123">
        <f t="shared" si="49"/>
        <v>0</v>
      </c>
      <c r="O286" s="122"/>
      <c r="P286" s="134"/>
      <c r="Q286" s="123">
        <f t="shared" si="50"/>
        <v>0</v>
      </c>
      <c r="R286" s="121">
        <f t="shared" si="53"/>
        <v>0</v>
      </c>
      <c r="S286" s="122">
        <f t="shared" si="53"/>
        <v>0</v>
      </c>
      <c r="T286" s="122"/>
      <c r="U286" s="122"/>
      <c r="V286" s="123">
        <f t="shared" si="46"/>
        <v>0</v>
      </c>
      <c r="W286" s="107">
        <f t="shared" si="48"/>
        <v>0</v>
      </c>
      <c r="X286" s="265"/>
    </row>
    <row r="287" spans="1:24" ht="24" customHeight="1">
      <c r="A287" s="105">
        <v>2130209</v>
      </c>
      <c r="B287" s="106" t="s">
        <v>334</v>
      </c>
      <c r="C287" s="122">
        <v>0</v>
      </c>
      <c r="D287" s="122">
        <v>287</v>
      </c>
      <c r="E287" s="123">
        <f t="shared" si="51"/>
        <v>287</v>
      </c>
      <c r="F287" s="122"/>
      <c r="G287" s="134"/>
      <c r="H287" s="122"/>
      <c r="I287" s="134"/>
      <c r="J287" s="122"/>
      <c r="K287" s="134"/>
      <c r="L287" s="122"/>
      <c r="M287" s="134"/>
      <c r="N287" s="123">
        <f t="shared" si="49"/>
        <v>0</v>
      </c>
      <c r="O287" s="122"/>
      <c r="P287" s="134"/>
      <c r="Q287" s="123">
        <f t="shared" si="50"/>
        <v>0</v>
      </c>
      <c r="R287" s="121">
        <f t="shared" si="53"/>
        <v>0</v>
      </c>
      <c r="S287" s="122">
        <f t="shared" si="53"/>
        <v>287</v>
      </c>
      <c r="T287" s="122">
        <v>276</v>
      </c>
      <c r="U287" s="122">
        <v>11</v>
      </c>
      <c r="V287" s="123">
        <f t="shared" si="46"/>
        <v>287</v>
      </c>
      <c r="W287" s="107">
        <f t="shared" si="48"/>
        <v>0</v>
      </c>
      <c r="X287" s="265"/>
    </row>
    <row r="288" spans="1:24" ht="24" customHeight="1">
      <c r="A288" s="105">
        <v>2130210</v>
      </c>
      <c r="B288" s="106" t="s">
        <v>335</v>
      </c>
      <c r="C288" s="122">
        <v>0</v>
      </c>
      <c r="D288" s="122">
        <v>0</v>
      </c>
      <c r="E288" s="123">
        <f t="shared" si="51"/>
        <v>0</v>
      </c>
      <c r="F288" s="122"/>
      <c r="G288" s="134"/>
      <c r="H288" s="122"/>
      <c r="I288" s="134"/>
      <c r="J288" s="122"/>
      <c r="K288" s="134"/>
      <c r="L288" s="122"/>
      <c r="M288" s="134"/>
      <c r="N288" s="123">
        <f t="shared" si="49"/>
        <v>0</v>
      </c>
      <c r="O288" s="122"/>
      <c r="P288" s="134"/>
      <c r="Q288" s="123">
        <f t="shared" si="50"/>
        <v>0</v>
      </c>
      <c r="R288" s="121">
        <f t="shared" si="53"/>
        <v>0</v>
      </c>
      <c r="S288" s="122">
        <f t="shared" si="53"/>
        <v>0</v>
      </c>
      <c r="T288" s="122"/>
      <c r="U288" s="122"/>
      <c r="V288" s="123">
        <f t="shared" si="46"/>
        <v>0</v>
      </c>
      <c r="W288" s="107">
        <f t="shared" si="48"/>
        <v>0</v>
      </c>
      <c r="X288" s="265"/>
    </row>
    <row r="289" spans="1:24" ht="24" customHeight="1">
      <c r="A289" s="105">
        <v>2130211</v>
      </c>
      <c r="B289" s="106" t="s">
        <v>336</v>
      </c>
      <c r="C289" s="122">
        <v>0</v>
      </c>
      <c r="D289" s="122">
        <v>0</v>
      </c>
      <c r="E289" s="123">
        <f t="shared" si="51"/>
        <v>0</v>
      </c>
      <c r="F289" s="122"/>
      <c r="G289" s="134"/>
      <c r="H289" s="122"/>
      <c r="I289" s="134"/>
      <c r="J289" s="122"/>
      <c r="K289" s="134"/>
      <c r="L289" s="122"/>
      <c r="M289" s="134"/>
      <c r="N289" s="123">
        <f t="shared" si="49"/>
        <v>0</v>
      </c>
      <c r="O289" s="122"/>
      <c r="P289" s="134"/>
      <c r="Q289" s="123">
        <f t="shared" si="50"/>
        <v>0</v>
      </c>
      <c r="R289" s="121">
        <f t="shared" si="53"/>
        <v>0</v>
      </c>
      <c r="S289" s="122">
        <f t="shared" si="53"/>
        <v>0</v>
      </c>
      <c r="T289" s="122"/>
      <c r="U289" s="122"/>
      <c r="V289" s="123">
        <f t="shared" si="46"/>
        <v>0</v>
      </c>
      <c r="W289" s="107">
        <f t="shared" si="48"/>
        <v>0</v>
      </c>
      <c r="X289" s="265"/>
    </row>
    <row r="290" spans="1:24" ht="24" customHeight="1">
      <c r="A290" s="105">
        <v>2130213</v>
      </c>
      <c r="B290" s="106" t="s">
        <v>337</v>
      </c>
      <c r="C290" s="122"/>
      <c r="D290" s="122">
        <v>0</v>
      </c>
      <c r="E290" s="123">
        <f t="shared" si="51"/>
        <v>0</v>
      </c>
      <c r="F290" s="122"/>
      <c r="G290" s="134"/>
      <c r="H290" s="122"/>
      <c r="I290" s="134"/>
      <c r="J290" s="122"/>
      <c r="K290" s="134"/>
      <c r="L290" s="122"/>
      <c r="M290" s="134"/>
      <c r="N290" s="123">
        <f t="shared" si="49"/>
        <v>0</v>
      </c>
      <c r="O290" s="122"/>
      <c r="P290" s="134"/>
      <c r="Q290" s="123">
        <f t="shared" si="50"/>
        <v>0</v>
      </c>
      <c r="R290" s="121">
        <f t="shared" si="53"/>
        <v>0</v>
      </c>
      <c r="S290" s="122">
        <f t="shared" si="53"/>
        <v>0</v>
      </c>
      <c r="T290" s="122"/>
      <c r="U290" s="122"/>
      <c r="V290" s="123">
        <f t="shared" si="46"/>
        <v>0</v>
      </c>
      <c r="W290" s="107">
        <f t="shared" si="48"/>
        <v>0</v>
      </c>
      <c r="X290" s="265"/>
    </row>
    <row r="291" spans="1:24" ht="107.4" customHeight="1">
      <c r="A291" s="105">
        <v>2130234</v>
      </c>
      <c r="B291" s="106" t="s">
        <v>753</v>
      </c>
      <c r="C291" s="122">
        <v>346</v>
      </c>
      <c r="D291" s="122">
        <v>0</v>
      </c>
      <c r="E291" s="123">
        <f t="shared" si="51"/>
        <v>346</v>
      </c>
      <c r="F291" s="122"/>
      <c r="G291" s="134"/>
      <c r="H291" s="122"/>
      <c r="I291" s="134"/>
      <c r="J291" s="122"/>
      <c r="K291" s="134"/>
      <c r="L291" s="122">
        <v>269</v>
      </c>
      <c r="M291" s="134" t="s">
        <v>754</v>
      </c>
      <c r="N291" s="123">
        <f t="shared" si="49"/>
        <v>269</v>
      </c>
      <c r="O291" s="122"/>
      <c r="P291" s="134"/>
      <c r="Q291" s="123">
        <f t="shared" si="50"/>
        <v>269</v>
      </c>
      <c r="R291" s="121">
        <f t="shared" si="53"/>
        <v>615</v>
      </c>
      <c r="S291" s="122">
        <f t="shared" si="53"/>
        <v>0</v>
      </c>
      <c r="T291" s="122"/>
      <c r="U291" s="122"/>
      <c r="V291" s="123">
        <f t="shared" si="46"/>
        <v>615</v>
      </c>
      <c r="W291" s="107">
        <f t="shared" si="48"/>
        <v>269</v>
      </c>
      <c r="X291" s="265" t="s">
        <v>972</v>
      </c>
    </row>
    <row r="292" spans="1:24" ht="43.95" customHeight="1">
      <c r="A292" s="105">
        <v>2130235</v>
      </c>
      <c r="B292" s="106" t="s">
        <v>338</v>
      </c>
      <c r="C292" s="122">
        <v>255</v>
      </c>
      <c r="D292" s="122">
        <v>30</v>
      </c>
      <c r="E292" s="123">
        <f t="shared" si="51"/>
        <v>285</v>
      </c>
      <c r="F292" s="122"/>
      <c r="G292" s="134"/>
      <c r="H292" s="122"/>
      <c r="I292" s="134"/>
      <c r="J292" s="122">
        <v>-1</v>
      </c>
      <c r="K292" s="134" t="s">
        <v>755</v>
      </c>
      <c r="L292" s="122">
        <v>17</v>
      </c>
      <c r="M292" s="134" t="s">
        <v>756</v>
      </c>
      <c r="N292" s="123">
        <f t="shared" si="49"/>
        <v>16</v>
      </c>
      <c r="O292" s="122"/>
      <c r="P292" s="134"/>
      <c r="Q292" s="123">
        <f t="shared" si="50"/>
        <v>16</v>
      </c>
      <c r="R292" s="121">
        <f t="shared" si="53"/>
        <v>271</v>
      </c>
      <c r="S292" s="122">
        <f t="shared" si="53"/>
        <v>30</v>
      </c>
      <c r="T292" s="122"/>
      <c r="U292" s="122">
        <v>30</v>
      </c>
      <c r="V292" s="123">
        <f t="shared" si="46"/>
        <v>301</v>
      </c>
      <c r="W292" s="107">
        <f t="shared" si="48"/>
        <v>16</v>
      </c>
      <c r="X292" s="265" t="s">
        <v>973</v>
      </c>
    </row>
    <row r="293" spans="1:24" ht="24" customHeight="1">
      <c r="A293" s="105">
        <v>2130237</v>
      </c>
      <c r="B293" s="106" t="s">
        <v>339</v>
      </c>
      <c r="C293" s="122">
        <v>0</v>
      </c>
      <c r="D293" s="122">
        <v>0</v>
      </c>
      <c r="E293" s="123">
        <f t="shared" si="51"/>
        <v>0</v>
      </c>
      <c r="F293" s="122"/>
      <c r="G293" s="134"/>
      <c r="H293" s="122"/>
      <c r="I293" s="134"/>
      <c r="J293" s="122"/>
      <c r="K293" s="134"/>
      <c r="L293" s="122"/>
      <c r="M293" s="134"/>
      <c r="N293" s="123">
        <f t="shared" si="49"/>
        <v>0</v>
      </c>
      <c r="O293" s="122"/>
      <c r="P293" s="134"/>
      <c r="Q293" s="123">
        <f t="shared" si="50"/>
        <v>0</v>
      </c>
      <c r="R293" s="121">
        <f t="shared" si="53"/>
        <v>0</v>
      </c>
      <c r="S293" s="122">
        <f t="shared" si="53"/>
        <v>0</v>
      </c>
      <c r="T293" s="122"/>
      <c r="U293" s="122"/>
      <c r="V293" s="123">
        <f t="shared" si="46"/>
        <v>0</v>
      </c>
      <c r="W293" s="107">
        <f t="shared" si="48"/>
        <v>0</v>
      </c>
      <c r="X293" s="265"/>
    </row>
    <row r="294" spans="1:24" ht="39" customHeight="1">
      <c r="A294" s="105">
        <v>2130299</v>
      </c>
      <c r="B294" s="106" t="s">
        <v>340</v>
      </c>
      <c r="C294" s="122">
        <v>10</v>
      </c>
      <c r="D294" s="122">
        <v>114</v>
      </c>
      <c r="E294" s="123">
        <f t="shared" si="51"/>
        <v>124</v>
      </c>
      <c r="F294" s="122"/>
      <c r="G294" s="134"/>
      <c r="H294" s="122"/>
      <c r="I294" s="134"/>
      <c r="J294" s="122"/>
      <c r="K294" s="134"/>
      <c r="L294" s="122"/>
      <c r="M294" s="134"/>
      <c r="N294" s="123">
        <f t="shared" si="49"/>
        <v>0</v>
      </c>
      <c r="O294" s="122"/>
      <c r="P294" s="134"/>
      <c r="Q294" s="123">
        <f t="shared" si="50"/>
        <v>0</v>
      </c>
      <c r="R294" s="121">
        <f t="shared" si="53"/>
        <v>10</v>
      </c>
      <c r="S294" s="122">
        <f t="shared" si="53"/>
        <v>114</v>
      </c>
      <c r="T294" s="122">
        <v>14</v>
      </c>
      <c r="U294" s="122">
        <v>100</v>
      </c>
      <c r="V294" s="123">
        <f t="shared" si="46"/>
        <v>124</v>
      </c>
      <c r="W294" s="107">
        <f t="shared" si="48"/>
        <v>0</v>
      </c>
      <c r="X294" s="265"/>
    </row>
    <row r="295" spans="1:24" ht="24" customHeight="1">
      <c r="A295" s="100" t="s">
        <v>757</v>
      </c>
      <c r="B295" s="101" t="s">
        <v>341</v>
      </c>
      <c r="C295" s="102">
        <f>SUM(C296:C306)</f>
        <v>1347</v>
      </c>
      <c r="D295" s="102">
        <f>SUM(D296:D306)</f>
        <v>170</v>
      </c>
      <c r="E295" s="103">
        <f t="shared" si="51"/>
        <v>1517</v>
      </c>
      <c r="F295" s="102">
        <f>SUM(F296:F306)</f>
        <v>-2</v>
      </c>
      <c r="G295" s="133"/>
      <c r="H295" s="102">
        <f>SUM(H296:H306)</f>
        <v>0</v>
      </c>
      <c r="I295" s="133"/>
      <c r="J295" s="102">
        <f>SUM(J296:J306)</f>
        <v>323.94</v>
      </c>
      <c r="K295" s="133"/>
      <c r="L295" s="102">
        <f>SUM(L296:L306)</f>
        <v>347</v>
      </c>
      <c r="M295" s="133"/>
      <c r="N295" s="103">
        <f t="shared" si="49"/>
        <v>668.94</v>
      </c>
      <c r="O295" s="102">
        <f>SUM(O296:O306)</f>
        <v>0</v>
      </c>
      <c r="P295" s="133"/>
      <c r="Q295" s="103">
        <f t="shared" si="50"/>
        <v>668.94</v>
      </c>
      <c r="R295" s="102">
        <f>SUM(R296:R306)</f>
        <v>2015.94</v>
      </c>
      <c r="S295" s="102">
        <f>SUM(S296:S306)</f>
        <v>170</v>
      </c>
      <c r="T295" s="102">
        <f>SUM(T296:T306)</f>
        <v>0</v>
      </c>
      <c r="U295" s="102">
        <f>SUM(U296:U306)</f>
        <v>170</v>
      </c>
      <c r="V295" s="103">
        <f t="shared" si="46"/>
        <v>2185.94</v>
      </c>
      <c r="W295" s="104">
        <f t="shared" si="48"/>
        <v>668.94</v>
      </c>
      <c r="X295" s="264"/>
    </row>
    <row r="296" spans="1:24" ht="24" customHeight="1">
      <c r="A296" s="105">
        <v>2130301</v>
      </c>
      <c r="B296" s="106" t="s">
        <v>122</v>
      </c>
      <c r="C296" s="122">
        <v>77</v>
      </c>
      <c r="D296" s="122">
        <v>0</v>
      </c>
      <c r="E296" s="123">
        <f t="shared" si="51"/>
        <v>77</v>
      </c>
      <c r="F296" s="122">
        <v>-2</v>
      </c>
      <c r="G296" s="134" t="s">
        <v>645</v>
      </c>
      <c r="H296" s="122"/>
      <c r="I296" s="134"/>
      <c r="J296" s="122"/>
      <c r="K296" s="134"/>
      <c r="L296" s="122"/>
      <c r="M296" s="134"/>
      <c r="N296" s="123">
        <f t="shared" si="49"/>
        <v>-2</v>
      </c>
      <c r="O296" s="122"/>
      <c r="P296" s="134"/>
      <c r="Q296" s="123">
        <f t="shared" si="50"/>
        <v>-2</v>
      </c>
      <c r="R296" s="121">
        <f t="shared" ref="R296:S306" si="54">C296+N296</f>
        <v>75</v>
      </c>
      <c r="S296" s="122">
        <f t="shared" si="54"/>
        <v>0</v>
      </c>
      <c r="T296" s="122"/>
      <c r="U296" s="122"/>
      <c r="V296" s="123">
        <f t="shared" si="46"/>
        <v>75</v>
      </c>
      <c r="W296" s="107">
        <f t="shared" si="48"/>
        <v>-2</v>
      </c>
      <c r="X296" s="265" t="s">
        <v>966</v>
      </c>
    </row>
    <row r="297" spans="1:24" ht="41.4" customHeight="1">
      <c r="A297" s="105">
        <v>2130304</v>
      </c>
      <c r="B297" s="106" t="s">
        <v>342</v>
      </c>
      <c r="C297" s="122">
        <v>13</v>
      </c>
      <c r="D297" s="122">
        <v>0</v>
      </c>
      <c r="E297" s="123">
        <f t="shared" si="51"/>
        <v>13</v>
      </c>
      <c r="F297" s="122"/>
      <c r="G297" s="134"/>
      <c r="H297" s="122"/>
      <c r="I297" s="134"/>
      <c r="J297" s="122">
        <v>10</v>
      </c>
      <c r="K297" s="134" t="s">
        <v>758</v>
      </c>
      <c r="L297" s="122"/>
      <c r="M297" s="134"/>
      <c r="N297" s="123">
        <f t="shared" si="49"/>
        <v>10</v>
      </c>
      <c r="O297" s="122"/>
      <c r="P297" s="134"/>
      <c r="Q297" s="123">
        <f t="shared" si="50"/>
        <v>10</v>
      </c>
      <c r="R297" s="121">
        <f t="shared" si="54"/>
        <v>23</v>
      </c>
      <c r="S297" s="122">
        <f t="shared" si="54"/>
        <v>0</v>
      </c>
      <c r="T297" s="122"/>
      <c r="U297" s="122"/>
      <c r="V297" s="123">
        <f t="shared" si="46"/>
        <v>23</v>
      </c>
      <c r="W297" s="107">
        <f t="shared" si="48"/>
        <v>10</v>
      </c>
      <c r="X297" s="265" t="s">
        <v>974</v>
      </c>
    </row>
    <row r="298" spans="1:24" ht="67.95" customHeight="1">
      <c r="A298" s="105">
        <v>2130305</v>
      </c>
      <c r="B298" s="106" t="s">
        <v>343</v>
      </c>
      <c r="C298" s="122">
        <v>500</v>
      </c>
      <c r="D298" s="122">
        <v>0</v>
      </c>
      <c r="E298" s="123">
        <f t="shared" si="51"/>
        <v>500</v>
      </c>
      <c r="F298" s="122"/>
      <c r="G298" s="134"/>
      <c r="H298" s="122"/>
      <c r="I298" s="134"/>
      <c r="J298" s="122"/>
      <c r="K298" s="134"/>
      <c r="L298" s="122">
        <v>95</v>
      </c>
      <c r="M298" s="134" t="s">
        <v>759</v>
      </c>
      <c r="N298" s="123">
        <f t="shared" si="49"/>
        <v>95</v>
      </c>
      <c r="O298" s="122"/>
      <c r="P298" s="134"/>
      <c r="Q298" s="123">
        <f t="shared" si="50"/>
        <v>95</v>
      </c>
      <c r="R298" s="121">
        <f t="shared" si="54"/>
        <v>595</v>
      </c>
      <c r="S298" s="122">
        <f t="shared" si="54"/>
        <v>0</v>
      </c>
      <c r="T298" s="122"/>
      <c r="U298" s="122"/>
      <c r="V298" s="123">
        <f t="shared" si="46"/>
        <v>595</v>
      </c>
      <c r="W298" s="107">
        <f t="shared" si="48"/>
        <v>95</v>
      </c>
      <c r="X298" s="265" t="s">
        <v>975</v>
      </c>
    </row>
    <row r="299" spans="1:24" ht="40.200000000000003" customHeight="1">
      <c r="A299" s="105">
        <v>2130306</v>
      </c>
      <c r="B299" s="106" t="s">
        <v>344</v>
      </c>
      <c r="C299" s="122">
        <v>180</v>
      </c>
      <c r="D299" s="122">
        <v>34</v>
      </c>
      <c r="E299" s="123">
        <f t="shared" si="51"/>
        <v>214</v>
      </c>
      <c r="F299" s="122"/>
      <c r="G299" s="134"/>
      <c r="H299" s="122"/>
      <c r="I299" s="134"/>
      <c r="J299" s="122">
        <v>-1</v>
      </c>
      <c r="K299" s="134" t="s">
        <v>760</v>
      </c>
      <c r="L299" s="122">
        <v>50</v>
      </c>
      <c r="M299" s="134" t="s">
        <v>761</v>
      </c>
      <c r="N299" s="123">
        <f t="shared" si="49"/>
        <v>49</v>
      </c>
      <c r="O299" s="122"/>
      <c r="P299" s="134"/>
      <c r="Q299" s="123">
        <f t="shared" si="50"/>
        <v>49</v>
      </c>
      <c r="R299" s="121">
        <f t="shared" si="54"/>
        <v>229</v>
      </c>
      <c r="S299" s="122">
        <f t="shared" si="54"/>
        <v>34</v>
      </c>
      <c r="T299" s="122"/>
      <c r="U299" s="122">
        <v>34</v>
      </c>
      <c r="V299" s="123">
        <f t="shared" si="46"/>
        <v>263</v>
      </c>
      <c r="W299" s="107">
        <f t="shared" si="48"/>
        <v>49</v>
      </c>
      <c r="X299" s="265" t="s">
        <v>976</v>
      </c>
    </row>
    <row r="300" spans="1:24" ht="42.6" customHeight="1">
      <c r="A300" s="105">
        <v>2130310</v>
      </c>
      <c r="B300" s="106" t="s">
        <v>345</v>
      </c>
      <c r="C300" s="122">
        <v>25</v>
      </c>
      <c r="D300" s="122">
        <v>0</v>
      </c>
      <c r="E300" s="123">
        <f t="shared" si="51"/>
        <v>25</v>
      </c>
      <c r="F300" s="122"/>
      <c r="G300" s="134"/>
      <c r="H300" s="122"/>
      <c r="I300" s="134"/>
      <c r="J300" s="122">
        <v>1</v>
      </c>
      <c r="K300" s="134" t="s">
        <v>762</v>
      </c>
      <c r="L300" s="122"/>
      <c r="M300" s="134"/>
      <c r="N300" s="123">
        <f t="shared" si="49"/>
        <v>1</v>
      </c>
      <c r="O300" s="122"/>
      <c r="P300" s="134"/>
      <c r="Q300" s="123">
        <f t="shared" si="50"/>
        <v>1</v>
      </c>
      <c r="R300" s="121">
        <f t="shared" si="54"/>
        <v>26</v>
      </c>
      <c r="S300" s="122">
        <f t="shared" si="54"/>
        <v>0</v>
      </c>
      <c r="T300" s="122"/>
      <c r="U300" s="122"/>
      <c r="V300" s="123">
        <f t="shared" si="46"/>
        <v>26</v>
      </c>
      <c r="W300" s="107">
        <f t="shared" si="48"/>
        <v>1</v>
      </c>
      <c r="X300" s="265" t="s">
        <v>977</v>
      </c>
    </row>
    <row r="301" spans="1:24" ht="61.2" customHeight="1">
      <c r="A301" s="105">
        <v>2130311</v>
      </c>
      <c r="B301" s="106" t="s">
        <v>346</v>
      </c>
      <c r="C301" s="122">
        <v>111</v>
      </c>
      <c r="D301" s="122">
        <v>0</v>
      </c>
      <c r="E301" s="123">
        <f t="shared" si="51"/>
        <v>111</v>
      </c>
      <c r="F301" s="122"/>
      <c r="G301" s="134"/>
      <c r="H301" s="122"/>
      <c r="I301" s="134"/>
      <c r="J301" s="122">
        <v>5</v>
      </c>
      <c r="K301" s="134" t="s">
        <v>763</v>
      </c>
      <c r="L301" s="122">
        <v>6</v>
      </c>
      <c r="M301" s="134" t="s">
        <v>764</v>
      </c>
      <c r="N301" s="123">
        <f t="shared" si="49"/>
        <v>11</v>
      </c>
      <c r="O301" s="122"/>
      <c r="P301" s="134"/>
      <c r="Q301" s="123">
        <f t="shared" si="50"/>
        <v>11</v>
      </c>
      <c r="R301" s="121">
        <f t="shared" si="54"/>
        <v>122</v>
      </c>
      <c r="S301" s="122">
        <f t="shared" si="54"/>
        <v>0</v>
      </c>
      <c r="T301" s="122"/>
      <c r="U301" s="122"/>
      <c r="V301" s="123">
        <f t="shared" si="46"/>
        <v>122</v>
      </c>
      <c r="W301" s="107">
        <f t="shared" si="48"/>
        <v>11</v>
      </c>
      <c r="X301" s="265" t="s">
        <v>978</v>
      </c>
    </row>
    <row r="302" spans="1:24" ht="24" customHeight="1">
      <c r="A302" s="105">
        <v>2130312</v>
      </c>
      <c r="B302" s="106" t="s">
        <v>347</v>
      </c>
      <c r="C302" s="122">
        <v>30</v>
      </c>
      <c r="D302" s="122">
        <v>0</v>
      </c>
      <c r="E302" s="123">
        <f t="shared" si="51"/>
        <v>30</v>
      </c>
      <c r="F302" s="122"/>
      <c r="G302" s="134"/>
      <c r="H302" s="122"/>
      <c r="I302" s="134"/>
      <c r="J302" s="122"/>
      <c r="K302" s="134"/>
      <c r="L302" s="122"/>
      <c r="M302" s="134"/>
      <c r="N302" s="123">
        <f t="shared" si="49"/>
        <v>0</v>
      </c>
      <c r="O302" s="122"/>
      <c r="P302" s="134"/>
      <c r="Q302" s="123">
        <f t="shared" si="50"/>
        <v>0</v>
      </c>
      <c r="R302" s="121">
        <f t="shared" si="54"/>
        <v>30</v>
      </c>
      <c r="S302" s="122">
        <f t="shared" si="54"/>
        <v>0</v>
      </c>
      <c r="T302" s="122"/>
      <c r="U302" s="122"/>
      <c r="V302" s="123">
        <f t="shared" si="46"/>
        <v>30</v>
      </c>
      <c r="W302" s="107">
        <f t="shared" si="48"/>
        <v>0</v>
      </c>
      <c r="X302" s="265"/>
    </row>
    <row r="303" spans="1:24" ht="24" customHeight="1">
      <c r="A303" s="105">
        <v>2130314</v>
      </c>
      <c r="B303" s="106" t="s">
        <v>348</v>
      </c>
      <c r="C303" s="122">
        <v>3</v>
      </c>
      <c r="D303" s="122">
        <v>1</v>
      </c>
      <c r="E303" s="123">
        <f t="shared" si="51"/>
        <v>4</v>
      </c>
      <c r="F303" s="122"/>
      <c r="G303" s="134"/>
      <c r="H303" s="122"/>
      <c r="I303" s="134"/>
      <c r="J303" s="122"/>
      <c r="K303" s="134"/>
      <c r="L303" s="122"/>
      <c r="M303" s="134"/>
      <c r="N303" s="123">
        <f t="shared" si="49"/>
        <v>0</v>
      </c>
      <c r="O303" s="122"/>
      <c r="P303" s="134"/>
      <c r="Q303" s="123">
        <f t="shared" si="50"/>
        <v>0</v>
      </c>
      <c r="R303" s="121">
        <f t="shared" si="54"/>
        <v>3</v>
      </c>
      <c r="S303" s="122">
        <f t="shared" si="54"/>
        <v>1</v>
      </c>
      <c r="T303" s="122"/>
      <c r="U303" s="122">
        <v>1</v>
      </c>
      <c r="V303" s="123">
        <f t="shared" si="46"/>
        <v>4</v>
      </c>
      <c r="W303" s="107">
        <f t="shared" si="48"/>
        <v>0</v>
      </c>
      <c r="X303" s="265"/>
    </row>
    <row r="304" spans="1:24" ht="54" customHeight="1">
      <c r="A304" s="105">
        <v>2130315</v>
      </c>
      <c r="B304" s="106" t="s">
        <v>349</v>
      </c>
      <c r="C304" s="122">
        <v>300</v>
      </c>
      <c r="D304" s="122">
        <v>0</v>
      </c>
      <c r="E304" s="123">
        <f t="shared" si="51"/>
        <v>300</v>
      </c>
      <c r="F304" s="122"/>
      <c r="G304" s="134"/>
      <c r="H304" s="122"/>
      <c r="I304" s="134"/>
      <c r="J304" s="122">
        <v>240</v>
      </c>
      <c r="K304" s="134" t="s">
        <v>861</v>
      </c>
      <c r="L304" s="122">
        <v>85</v>
      </c>
      <c r="M304" s="134" t="s">
        <v>765</v>
      </c>
      <c r="N304" s="123">
        <f t="shared" si="49"/>
        <v>325</v>
      </c>
      <c r="O304" s="122"/>
      <c r="P304" s="134"/>
      <c r="Q304" s="123">
        <f t="shared" si="50"/>
        <v>325</v>
      </c>
      <c r="R304" s="121">
        <f t="shared" si="54"/>
        <v>625</v>
      </c>
      <c r="S304" s="122">
        <f t="shared" si="54"/>
        <v>0</v>
      </c>
      <c r="T304" s="122"/>
      <c r="U304" s="122"/>
      <c r="V304" s="123">
        <f t="shared" si="46"/>
        <v>625</v>
      </c>
      <c r="W304" s="107">
        <f t="shared" si="48"/>
        <v>325</v>
      </c>
      <c r="X304" s="265" t="s">
        <v>979</v>
      </c>
    </row>
    <row r="305" spans="1:24" ht="24" customHeight="1">
      <c r="A305" s="105">
        <v>2130316</v>
      </c>
      <c r="B305" s="106" t="s">
        <v>350</v>
      </c>
      <c r="C305" s="122">
        <v>0</v>
      </c>
      <c r="D305" s="122">
        <v>0</v>
      </c>
      <c r="E305" s="123">
        <f t="shared" si="51"/>
        <v>0</v>
      </c>
      <c r="F305" s="122"/>
      <c r="G305" s="134"/>
      <c r="H305" s="122"/>
      <c r="I305" s="134"/>
      <c r="J305" s="122"/>
      <c r="K305" s="134"/>
      <c r="L305" s="122"/>
      <c r="M305" s="134"/>
      <c r="N305" s="123">
        <f t="shared" si="49"/>
        <v>0</v>
      </c>
      <c r="O305" s="122"/>
      <c r="P305" s="134"/>
      <c r="Q305" s="123">
        <f t="shared" si="50"/>
        <v>0</v>
      </c>
      <c r="R305" s="121">
        <f t="shared" si="54"/>
        <v>0</v>
      </c>
      <c r="S305" s="122">
        <f t="shared" si="54"/>
        <v>0</v>
      </c>
      <c r="T305" s="122"/>
      <c r="U305" s="122"/>
      <c r="V305" s="123">
        <f t="shared" si="46"/>
        <v>0</v>
      </c>
      <c r="W305" s="107">
        <f t="shared" si="48"/>
        <v>0</v>
      </c>
      <c r="X305" s="265"/>
    </row>
    <row r="306" spans="1:24" ht="111" customHeight="1">
      <c r="A306" s="105">
        <v>2130399</v>
      </c>
      <c r="B306" s="106" t="s">
        <v>351</v>
      </c>
      <c r="C306" s="122">
        <v>108</v>
      </c>
      <c r="D306" s="122">
        <v>135</v>
      </c>
      <c r="E306" s="123">
        <f t="shared" si="51"/>
        <v>243</v>
      </c>
      <c r="F306" s="122"/>
      <c r="G306" s="134"/>
      <c r="H306" s="122"/>
      <c r="I306" s="134"/>
      <c r="J306" s="122">
        <v>68.94</v>
      </c>
      <c r="K306" s="134" t="s">
        <v>766</v>
      </c>
      <c r="L306" s="122">
        <v>111</v>
      </c>
      <c r="M306" s="134" t="s">
        <v>767</v>
      </c>
      <c r="N306" s="123">
        <f t="shared" si="49"/>
        <v>179.94</v>
      </c>
      <c r="O306" s="122"/>
      <c r="P306" s="134"/>
      <c r="Q306" s="123">
        <f t="shared" si="50"/>
        <v>179.94</v>
      </c>
      <c r="R306" s="121">
        <f t="shared" si="54"/>
        <v>287.94</v>
      </c>
      <c r="S306" s="122">
        <f t="shared" si="54"/>
        <v>135</v>
      </c>
      <c r="T306" s="122"/>
      <c r="U306" s="122">
        <v>135</v>
      </c>
      <c r="V306" s="123">
        <f t="shared" si="46"/>
        <v>422.94</v>
      </c>
      <c r="W306" s="107">
        <f t="shared" si="48"/>
        <v>179.94</v>
      </c>
      <c r="X306" s="265" t="s">
        <v>980</v>
      </c>
    </row>
    <row r="307" spans="1:24" ht="24" customHeight="1">
      <c r="A307" s="100" t="s">
        <v>768</v>
      </c>
      <c r="B307" s="101" t="s">
        <v>352</v>
      </c>
      <c r="C307" s="102">
        <f>C308</f>
        <v>326</v>
      </c>
      <c r="D307" s="102">
        <f>D308</f>
        <v>7</v>
      </c>
      <c r="E307" s="103">
        <f t="shared" si="51"/>
        <v>333</v>
      </c>
      <c r="F307" s="102">
        <f>F308</f>
        <v>0</v>
      </c>
      <c r="G307" s="133"/>
      <c r="H307" s="102">
        <f>H308</f>
        <v>0</v>
      </c>
      <c r="I307" s="133"/>
      <c r="J307" s="102">
        <f>J308</f>
        <v>0</v>
      </c>
      <c r="K307" s="133"/>
      <c r="L307" s="102">
        <f>L308</f>
        <v>0</v>
      </c>
      <c r="M307" s="133"/>
      <c r="N307" s="103">
        <f t="shared" si="49"/>
        <v>0</v>
      </c>
      <c r="O307" s="102">
        <f>O308</f>
        <v>0</v>
      </c>
      <c r="P307" s="133"/>
      <c r="Q307" s="103">
        <f t="shared" si="50"/>
        <v>0</v>
      </c>
      <c r="R307" s="102">
        <f>R308</f>
        <v>326</v>
      </c>
      <c r="S307" s="102">
        <f>S308</f>
        <v>7</v>
      </c>
      <c r="T307" s="102">
        <f>T308</f>
        <v>4</v>
      </c>
      <c r="U307" s="102">
        <f>U308</f>
        <v>3</v>
      </c>
      <c r="V307" s="103">
        <f t="shared" si="46"/>
        <v>333</v>
      </c>
      <c r="W307" s="104">
        <f t="shared" si="48"/>
        <v>0</v>
      </c>
      <c r="X307" s="264"/>
    </row>
    <row r="308" spans="1:24" ht="24" customHeight="1">
      <c r="A308" s="105">
        <v>2130599</v>
      </c>
      <c r="B308" s="106" t="s">
        <v>353</v>
      </c>
      <c r="C308" s="122">
        <v>326</v>
      </c>
      <c r="D308" s="122">
        <v>7</v>
      </c>
      <c r="E308" s="123">
        <f t="shared" si="51"/>
        <v>333</v>
      </c>
      <c r="F308" s="122"/>
      <c r="G308" s="134"/>
      <c r="H308" s="122"/>
      <c r="I308" s="134"/>
      <c r="J308" s="122"/>
      <c r="K308" s="134"/>
      <c r="L308" s="122"/>
      <c r="M308" s="134"/>
      <c r="N308" s="123">
        <f t="shared" si="49"/>
        <v>0</v>
      </c>
      <c r="O308" s="122"/>
      <c r="P308" s="134"/>
      <c r="Q308" s="123">
        <f t="shared" si="50"/>
        <v>0</v>
      </c>
      <c r="R308" s="121">
        <f>C308+N308</f>
        <v>326</v>
      </c>
      <c r="S308" s="122">
        <f>D308+O308</f>
        <v>7</v>
      </c>
      <c r="T308" s="122">
        <v>4</v>
      </c>
      <c r="U308" s="122">
        <v>3</v>
      </c>
      <c r="V308" s="123">
        <f t="shared" si="46"/>
        <v>333</v>
      </c>
      <c r="W308" s="107">
        <f t="shared" si="48"/>
        <v>0</v>
      </c>
      <c r="X308" s="265"/>
    </row>
    <row r="309" spans="1:24" ht="24" customHeight="1">
      <c r="A309" s="100" t="s">
        <v>769</v>
      </c>
      <c r="B309" s="101" t="s">
        <v>354</v>
      </c>
      <c r="C309" s="102">
        <f>SUM(C310:C312)</f>
        <v>1956</v>
      </c>
      <c r="D309" s="102">
        <f>SUM(D310:D312)</f>
        <v>271</v>
      </c>
      <c r="E309" s="103">
        <f t="shared" si="51"/>
        <v>2227</v>
      </c>
      <c r="F309" s="102">
        <f>SUM(F310:F312)</f>
        <v>0</v>
      </c>
      <c r="G309" s="133"/>
      <c r="H309" s="102">
        <f>SUM(H310:H312)</f>
        <v>0</v>
      </c>
      <c r="I309" s="133"/>
      <c r="J309" s="102">
        <f>SUM(J310:J312)</f>
        <v>0</v>
      </c>
      <c r="K309" s="133"/>
      <c r="L309" s="102">
        <f>SUM(L310:L312)</f>
        <v>0</v>
      </c>
      <c r="M309" s="133"/>
      <c r="N309" s="103">
        <f t="shared" si="49"/>
        <v>0</v>
      </c>
      <c r="O309" s="102">
        <f>SUM(O310:O312)</f>
        <v>0</v>
      </c>
      <c r="P309" s="133"/>
      <c r="Q309" s="103">
        <f t="shared" si="50"/>
        <v>0</v>
      </c>
      <c r="R309" s="102">
        <f>SUM(R310:R312)</f>
        <v>1956</v>
      </c>
      <c r="S309" s="102">
        <f>SUM(S310:S312)</f>
        <v>271</v>
      </c>
      <c r="T309" s="102">
        <f>SUM(T310:T312)</f>
        <v>93</v>
      </c>
      <c r="U309" s="102">
        <f>SUM(U310:U312)</f>
        <v>178</v>
      </c>
      <c r="V309" s="103">
        <f t="shared" si="46"/>
        <v>2227</v>
      </c>
      <c r="W309" s="104">
        <f t="shared" si="48"/>
        <v>0</v>
      </c>
      <c r="X309" s="264"/>
    </row>
    <row r="310" spans="1:24" ht="24" customHeight="1">
      <c r="A310" s="105">
        <v>2130701</v>
      </c>
      <c r="B310" s="106" t="s">
        <v>355</v>
      </c>
      <c r="C310" s="122">
        <v>0</v>
      </c>
      <c r="D310" s="122">
        <v>0</v>
      </c>
      <c r="E310" s="123">
        <f t="shared" si="51"/>
        <v>0</v>
      </c>
      <c r="F310" s="122"/>
      <c r="G310" s="134"/>
      <c r="H310" s="122"/>
      <c r="I310" s="134"/>
      <c r="J310" s="122"/>
      <c r="K310" s="134"/>
      <c r="L310" s="122"/>
      <c r="M310" s="134"/>
      <c r="N310" s="123">
        <f t="shared" si="49"/>
        <v>0</v>
      </c>
      <c r="O310" s="122"/>
      <c r="P310" s="134"/>
      <c r="Q310" s="123">
        <f t="shared" si="50"/>
        <v>0</v>
      </c>
      <c r="R310" s="121">
        <f t="shared" ref="R310:S312" si="55">C310+N310</f>
        <v>0</v>
      </c>
      <c r="S310" s="122">
        <f t="shared" si="55"/>
        <v>0</v>
      </c>
      <c r="T310" s="122"/>
      <c r="U310" s="122"/>
      <c r="V310" s="123">
        <f t="shared" si="46"/>
        <v>0</v>
      </c>
      <c r="W310" s="107">
        <f t="shared" si="48"/>
        <v>0</v>
      </c>
      <c r="X310" s="265"/>
    </row>
    <row r="311" spans="1:24" ht="24" customHeight="1">
      <c r="A311" s="105">
        <v>2130705</v>
      </c>
      <c r="B311" s="106" t="s">
        <v>356</v>
      </c>
      <c r="C311" s="122">
        <v>1861</v>
      </c>
      <c r="D311" s="122">
        <v>115</v>
      </c>
      <c r="E311" s="123">
        <f t="shared" si="51"/>
        <v>1976</v>
      </c>
      <c r="F311" s="122"/>
      <c r="G311" s="134"/>
      <c r="H311" s="122"/>
      <c r="I311" s="134"/>
      <c r="J311" s="122"/>
      <c r="K311" s="134"/>
      <c r="L311" s="122"/>
      <c r="M311" s="134"/>
      <c r="N311" s="123">
        <f t="shared" si="49"/>
        <v>0</v>
      </c>
      <c r="O311" s="122"/>
      <c r="P311" s="134"/>
      <c r="Q311" s="123">
        <f t="shared" si="50"/>
        <v>0</v>
      </c>
      <c r="R311" s="121">
        <f t="shared" si="55"/>
        <v>1861</v>
      </c>
      <c r="S311" s="122">
        <f t="shared" si="55"/>
        <v>115</v>
      </c>
      <c r="T311" s="122">
        <v>93</v>
      </c>
      <c r="U311" s="122">
        <v>22</v>
      </c>
      <c r="V311" s="123">
        <f t="shared" si="46"/>
        <v>1976</v>
      </c>
      <c r="W311" s="107">
        <f t="shared" si="48"/>
        <v>0</v>
      </c>
      <c r="X311" s="265"/>
    </row>
    <row r="312" spans="1:24" ht="24" customHeight="1">
      <c r="A312" s="105">
        <v>2130799</v>
      </c>
      <c r="B312" s="106" t="s">
        <v>357</v>
      </c>
      <c r="C312" s="122">
        <v>95</v>
      </c>
      <c r="D312" s="122">
        <v>156</v>
      </c>
      <c r="E312" s="123">
        <f t="shared" si="51"/>
        <v>251</v>
      </c>
      <c r="F312" s="122"/>
      <c r="G312" s="134"/>
      <c r="H312" s="122"/>
      <c r="I312" s="134"/>
      <c r="J312" s="122"/>
      <c r="K312" s="134"/>
      <c r="L312" s="122"/>
      <c r="M312" s="134"/>
      <c r="N312" s="123">
        <f t="shared" si="49"/>
        <v>0</v>
      </c>
      <c r="O312" s="122"/>
      <c r="P312" s="134"/>
      <c r="Q312" s="123">
        <f t="shared" si="50"/>
        <v>0</v>
      </c>
      <c r="R312" s="121">
        <f t="shared" si="55"/>
        <v>95</v>
      </c>
      <c r="S312" s="122">
        <f t="shared" si="55"/>
        <v>156</v>
      </c>
      <c r="T312" s="122"/>
      <c r="U312" s="122">
        <v>156</v>
      </c>
      <c r="V312" s="123">
        <f t="shared" ref="V312:V323" si="56">SUM(R312:S312)</f>
        <v>251</v>
      </c>
      <c r="W312" s="107">
        <f t="shared" si="48"/>
        <v>0</v>
      </c>
      <c r="X312" s="265"/>
    </row>
    <row r="313" spans="1:24" ht="24" customHeight="1">
      <c r="A313" s="100" t="s">
        <v>770</v>
      </c>
      <c r="B313" s="101" t="s">
        <v>358</v>
      </c>
      <c r="C313" s="102">
        <f>C314</f>
        <v>1000</v>
      </c>
      <c r="D313" s="102">
        <f>D314</f>
        <v>2</v>
      </c>
      <c r="E313" s="103">
        <f t="shared" si="51"/>
        <v>1002</v>
      </c>
      <c r="F313" s="102">
        <f>F314</f>
        <v>0</v>
      </c>
      <c r="G313" s="133"/>
      <c r="H313" s="102">
        <f>H314</f>
        <v>0</v>
      </c>
      <c r="I313" s="133"/>
      <c r="J313" s="102">
        <f>J314</f>
        <v>-961</v>
      </c>
      <c r="K313" s="133"/>
      <c r="L313" s="102">
        <f>L314</f>
        <v>26</v>
      </c>
      <c r="M313" s="133"/>
      <c r="N313" s="103">
        <f t="shared" si="49"/>
        <v>-935</v>
      </c>
      <c r="O313" s="102">
        <f>O314</f>
        <v>0</v>
      </c>
      <c r="P313" s="133"/>
      <c r="Q313" s="103">
        <f t="shared" si="50"/>
        <v>-935</v>
      </c>
      <c r="R313" s="102">
        <f>R314</f>
        <v>65</v>
      </c>
      <c r="S313" s="102">
        <f>S314</f>
        <v>2</v>
      </c>
      <c r="T313" s="102">
        <f>T314</f>
        <v>0</v>
      </c>
      <c r="U313" s="102">
        <f>U314</f>
        <v>2</v>
      </c>
      <c r="V313" s="103">
        <f t="shared" si="56"/>
        <v>67</v>
      </c>
      <c r="W313" s="104">
        <f t="shared" si="48"/>
        <v>-935</v>
      </c>
      <c r="X313" s="264"/>
    </row>
    <row r="314" spans="1:24" ht="39.6" customHeight="1">
      <c r="A314" s="105">
        <v>2139999</v>
      </c>
      <c r="B314" s="106" t="s">
        <v>358</v>
      </c>
      <c r="C314" s="122">
        <v>1000</v>
      </c>
      <c r="D314" s="122">
        <v>2</v>
      </c>
      <c r="E314" s="123">
        <f t="shared" si="51"/>
        <v>1002</v>
      </c>
      <c r="F314" s="122"/>
      <c r="G314" s="134"/>
      <c r="H314" s="122"/>
      <c r="I314" s="134"/>
      <c r="J314" s="122">
        <v>-961</v>
      </c>
      <c r="K314" s="134" t="s">
        <v>1003</v>
      </c>
      <c r="L314" s="122">
        <v>26</v>
      </c>
      <c r="M314" s="134" t="s">
        <v>771</v>
      </c>
      <c r="N314" s="123">
        <f t="shared" si="49"/>
        <v>-935</v>
      </c>
      <c r="O314" s="122"/>
      <c r="P314" s="134"/>
      <c r="Q314" s="123">
        <f t="shared" si="50"/>
        <v>-935</v>
      </c>
      <c r="R314" s="121">
        <f>C314+N314</f>
        <v>65</v>
      </c>
      <c r="S314" s="122">
        <f>D314+O314</f>
        <v>2</v>
      </c>
      <c r="T314" s="122"/>
      <c r="U314" s="122">
        <v>2</v>
      </c>
      <c r="V314" s="123">
        <f t="shared" si="56"/>
        <v>67</v>
      </c>
      <c r="W314" s="107">
        <f t="shared" si="48"/>
        <v>-935</v>
      </c>
      <c r="X314" s="265" t="s">
        <v>1015</v>
      </c>
    </row>
    <row r="315" spans="1:24" ht="24" customHeight="1">
      <c r="A315" s="95" t="s">
        <v>772</v>
      </c>
      <c r="B315" s="96" t="s">
        <v>108</v>
      </c>
      <c r="C315" s="97">
        <f>SUM(C321,C316)</f>
        <v>1271</v>
      </c>
      <c r="D315" s="97">
        <f>SUM(D321,D316)</f>
        <v>219</v>
      </c>
      <c r="E315" s="98">
        <f t="shared" si="51"/>
        <v>1490</v>
      </c>
      <c r="F315" s="97">
        <f>SUM(F321,F316)</f>
        <v>-22</v>
      </c>
      <c r="G315" s="132"/>
      <c r="H315" s="97">
        <f>SUM(H321,H316)</f>
        <v>0</v>
      </c>
      <c r="I315" s="132"/>
      <c r="J315" s="97">
        <f>SUM(J321,J316)</f>
        <v>-434</v>
      </c>
      <c r="K315" s="132"/>
      <c r="L315" s="97">
        <f>SUM(L321,L316)</f>
        <v>589</v>
      </c>
      <c r="M315" s="132"/>
      <c r="N315" s="98">
        <f t="shared" si="49"/>
        <v>133</v>
      </c>
      <c r="O315" s="97">
        <f>SUM(O321,O316)</f>
        <v>0</v>
      </c>
      <c r="P315" s="132"/>
      <c r="Q315" s="98">
        <f t="shared" si="50"/>
        <v>133</v>
      </c>
      <c r="R315" s="97">
        <f>SUM(R321,R316)</f>
        <v>1404</v>
      </c>
      <c r="S315" s="97">
        <f>SUM(S321,S316)</f>
        <v>219</v>
      </c>
      <c r="T315" s="97">
        <f>SUM(T321,T316)</f>
        <v>0</v>
      </c>
      <c r="U315" s="97">
        <f>SUM(U321,U316)</f>
        <v>219</v>
      </c>
      <c r="V315" s="98">
        <f t="shared" si="56"/>
        <v>1623</v>
      </c>
      <c r="W315" s="99">
        <f t="shared" si="48"/>
        <v>133</v>
      </c>
      <c r="X315" s="263"/>
    </row>
    <row r="316" spans="1:24" ht="24" customHeight="1">
      <c r="A316" s="100" t="s">
        <v>773</v>
      </c>
      <c r="B316" s="101" t="s">
        <v>359</v>
      </c>
      <c r="C316" s="102">
        <f>SUM(C317:C320)</f>
        <v>942</v>
      </c>
      <c r="D316" s="102">
        <f>SUM(D317:D320)</f>
        <v>92</v>
      </c>
      <c r="E316" s="103">
        <f t="shared" si="51"/>
        <v>1034</v>
      </c>
      <c r="F316" s="102">
        <f>SUM(F317:F320)</f>
        <v>-22</v>
      </c>
      <c r="G316" s="133"/>
      <c r="H316" s="102">
        <f>SUM(H317:H320)</f>
        <v>0</v>
      </c>
      <c r="I316" s="133"/>
      <c r="J316" s="102">
        <f>SUM(J317:J320)</f>
        <v>-300</v>
      </c>
      <c r="K316" s="133"/>
      <c r="L316" s="102">
        <f>SUM(L317:L320)</f>
        <v>61</v>
      </c>
      <c r="M316" s="133"/>
      <c r="N316" s="103">
        <f t="shared" si="49"/>
        <v>-261</v>
      </c>
      <c r="O316" s="102">
        <f>SUM(O317:O320)</f>
        <v>0</v>
      </c>
      <c r="P316" s="133"/>
      <c r="Q316" s="103">
        <f t="shared" si="50"/>
        <v>-261</v>
      </c>
      <c r="R316" s="102">
        <f>SUM(R317:R320)</f>
        <v>681</v>
      </c>
      <c r="S316" s="102">
        <f>SUM(S317:S320)</f>
        <v>92</v>
      </c>
      <c r="T316" s="102">
        <f>SUM(T317:T320)</f>
        <v>0</v>
      </c>
      <c r="U316" s="102">
        <f>SUM(U317:U320)</f>
        <v>92</v>
      </c>
      <c r="V316" s="103">
        <f t="shared" si="56"/>
        <v>773</v>
      </c>
      <c r="W316" s="104">
        <f t="shared" si="48"/>
        <v>-261</v>
      </c>
      <c r="X316" s="264"/>
    </row>
    <row r="317" spans="1:24" ht="24" customHeight="1">
      <c r="A317" s="105">
        <v>2140101</v>
      </c>
      <c r="B317" s="106" t="s">
        <v>122</v>
      </c>
      <c r="C317" s="122">
        <v>612</v>
      </c>
      <c r="D317" s="122">
        <v>0</v>
      </c>
      <c r="E317" s="123">
        <f t="shared" si="51"/>
        <v>612</v>
      </c>
      <c r="F317" s="122">
        <v>-8</v>
      </c>
      <c r="G317" s="134" t="s">
        <v>578</v>
      </c>
      <c r="H317" s="122"/>
      <c r="I317" s="134"/>
      <c r="J317" s="122"/>
      <c r="K317" s="134"/>
      <c r="L317" s="122"/>
      <c r="M317" s="134"/>
      <c r="N317" s="123">
        <f t="shared" si="49"/>
        <v>-8</v>
      </c>
      <c r="O317" s="122"/>
      <c r="P317" s="134"/>
      <c r="Q317" s="123">
        <f t="shared" si="50"/>
        <v>-8</v>
      </c>
      <c r="R317" s="121">
        <f t="shared" ref="R317:S320" si="57">C317+N317</f>
        <v>604</v>
      </c>
      <c r="S317" s="122">
        <f t="shared" si="57"/>
        <v>0</v>
      </c>
      <c r="T317" s="122"/>
      <c r="U317" s="122"/>
      <c r="V317" s="123">
        <f t="shared" si="56"/>
        <v>604</v>
      </c>
      <c r="W317" s="107">
        <f t="shared" si="48"/>
        <v>-8</v>
      </c>
      <c r="X317" s="265" t="s">
        <v>494</v>
      </c>
    </row>
    <row r="318" spans="1:24" ht="24" customHeight="1">
      <c r="A318" s="105">
        <v>2140104</v>
      </c>
      <c r="B318" s="106" t="s">
        <v>360</v>
      </c>
      <c r="C318" s="122">
        <v>0</v>
      </c>
      <c r="D318" s="122">
        <v>35</v>
      </c>
      <c r="E318" s="123">
        <f t="shared" si="51"/>
        <v>35</v>
      </c>
      <c r="F318" s="122"/>
      <c r="G318" s="134"/>
      <c r="H318" s="122"/>
      <c r="I318" s="134"/>
      <c r="J318" s="122">
        <v>-300</v>
      </c>
      <c r="K318" s="134" t="s">
        <v>774</v>
      </c>
      <c r="L318" s="122"/>
      <c r="M318" s="134"/>
      <c r="N318" s="123">
        <f t="shared" si="49"/>
        <v>-300</v>
      </c>
      <c r="O318" s="122"/>
      <c r="P318" s="134"/>
      <c r="Q318" s="123">
        <f t="shared" si="50"/>
        <v>-300</v>
      </c>
      <c r="R318" s="121">
        <f t="shared" si="57"/>
        <v>-300</v>
      </c>
      <c r="S318" s="122">
        <f t="shared" si="57"/>
        <v>35</v>
      </c>
      <c r="T318" s="122"/>
      <c r="U318" s="122">
        <v>35</v>
      </c>
      <c r="V318" s="123">
        <f t="shared" si="56"/>
        <v>-265</v>
      </c>
      <c r="W318" s="107">
        <f t="shared" si="48"/>
        <v>-300</v>
      </c>
      <c r="X318" s="265" t="s">
        <v>981</v>
      </c>
    </row>
    <row r="319" spans="1:24" ht="24" customHeight="1">
      <c r="A319" s="105">
        <v>2140106</v>
      </c>
      <c r="B319" s="106" t="s">
        <v>829</v>
      </c>
      <c r="C319" s="122">
        <v>0</v>
      </c>
      <c r="D319" s="122">
        <v>40</v>
      </c>
      <c r="E319" s="123">
        <f t="shared" si="51"/>
        <v>40</v>
      </c>
      <c r="F319" s="122"/>
      <c r="G319" s="134"/>
      <c r="H319" s="122"/>
      <c r="I319" s="134"/>
      <c r="J319" s="122"/>
      <c r="K319" s="134"/>
      <c r="L319" s="122"/>
      <c r="M319" s="134"/>
      <c r="N319" s="123">
        <f t="shared" si="49"/>
        <v>0</v>
      </c>
      <c r="O319" s="122"/>
      <c r="P319" s="134"/>
      <c r="Q319" s="123">
        <f t="shared" si="50"/>
        <v>0</v>
      </c>
      <c r="R319" s="121">
        <f t="shared" si="57"/>
        <v>0</v>
      </c>
      <c r="S319" s="122">
        <f t="shared" si="57"/>
        <v>40</v>
      </c>
      <c r="T319" s="122"/>
      <c r="U319" s="122">
        <v>40</v>
      </c>
      <c r="V319" s="123">
        <f t="shared" si="56"/>
        <v>40</v>
      </c>
      <c r="W319" s="107">
        <f t="shared" si="48"/>
        <v>0</v>
      </c>
      <c r="X319" s="265"/>
    </row>
    <row r="320" spans="1:24" ht="48" customHeight="1">
      <c r="A320" s="105">
        <v>2140199</v>
      </c>
      <c r="B320" s="106" t="s">
        <v>361</v>
      </c>
      <c r="C320" s="122">
        <v>330</v>
      </c>
      <c r="D320" s="122">
        <v>17</v>
      </c>
      <c r="E320" s="123">
        <f t="shared" si="51"/>
        <v>347</v>
      </c>
      <c r="F320" s="122">
        <v>-14</v>
      </c>
      <c r="G320" s="134" t="s">
        <v>578</v>
      </c>
      <c r="H320" s="122"/>
      <c r="I320" s="134"/>
      <c r="J320" s="122"/>
      <c r="K320" s="134"/>
      <c r="L320" s="122">
        <v>61</v>
      </c>
      <c r="M320" s="134" t="s">
        <v>775</v>
      </c>
      <c r="N320" s="123">
        <f t="shared" si="49"/>
        <v>47</v>
      </c>
      <c r="O320" s="122"/>
      <c r="P320" s="134"/>
      <c r="Q320" s="123">
        <f t="shared" si="50"/>
        <v>47</v>
      </c>
      <c r="R320" s="121">
        <f t="shared" si="57"/>
        <v>377</v>
      </c>
      <c r="S320" s="122">
        <f t="shared" si="57"/>
        <v>17</v>
      </c>
      <c r="T320" s="122"/>
      <c r="U320" s="122">
        <v>17</v>
      </c>
      <c r="V320" s="123">
        <f t="shared" si="56"/>
        <v>394</v>
      </c>
      <c r="W320" s="107">
        <f t="shared" si="48"/>
        <v>47</v>
      </c>
      <c r="X320" s="265" t="s">
        <v>982</v>
      </c>
    </row>
    <row r="321" spans="1:24" ht="24" customHeight="1">
      <c r="A321" s="100" t="s">
        <v>776</v>
      </c>
      <c r="B321" s="101" t="s">
        <v>362</v>
      </c>
      <c r="C321" s="102">
        <f>C322</f>
        <v>329</v>
      </c>
      <c r="D321" s="102">
        <f>D322</f>
        <v>127</v>
      </c>
      <c r="E321" s="103">
        <f t="shared" si="51"/>
        <v>456</v>
      </c>
      <c r="F321" s="102">
        <f>F322</f>
        <v>0</v>
      </c>
      <c r="G321" s="133"/>
      <c r="H321" s="102">
        <f>H322</f>
        <v>0</v>
      </c>
      <c r="I321" s="133"/>
      <c r="J321" s="102">
        <f>J322</f>
        <v>-134</v>
      </c>
      <c r="K321" s="133"/>
      <c r="L321" s="102">
        <f>L322</f>
        <v>528</v>
      </c>
      <c r="M321" s="133"/>
      <c r="N321" s="103">
        <f t="shared" si="49"/>
        <v>394</v>
      </c>
      <c r="O321" s="102">
        <f>O322</f>
        <v>0</v>
      </c>
      <c r="P321" s="133"/>
      <c r="Q321" s="103">
        <f t="shared" si="50"/>
        <v>394</v>
      </c>
      <c r="R321" s="102">
        <f>R322</f>
        <v>723</v>
      </c>
      <c r="S321" s="102">
        <f>S322</f>
        <v>127</v>
      </c>
      <c r="T321" s="102">
        <f>T322</f>
        <v>0</v>
      </c>
      <c r="U321" s="102">
        <f>U322</f>
        <v>127</v>
      </c>
      <c r="V321" s="103">
        <f t="shared" si="56"/>
        <v>850</v>
      </c>
      <c r="W321" s="104">
        <f t="shared" si="48"/>
        <v>394</v>
      </c>
      <c r="X321" s="264"/>
    </row>
    <row r="322" spans="1:24" ht="62.4" customHeight="1">
      <c r="A322" s="105">
        <v>2149999</v>
      </c>
      <c r="B322" s="106" t="s">
        <v>362</v>
      </c>
      <c r="C322" s="122">
        <v>329</v>
      </c>
      <c r="D322" s="122">
        <v>127</v>
      </c>
      <c r="E322" s="123">
        <f t="shared" si="51"/>
        <v>456</v>
      </c>
      <c r="F322" s="122"/>
      <c r="G322" s="134"/>
      <c r="H322" s="122"/>
      <c r="I322" s="134"/>
      <c r="J322" s="122">
        <v>-134</v>
      </c>
      <c r="K322" s="134" t="s">
        <v>1004</v>
      </c>
      <c r="L322" s="122">
        <v>528</v>
      </c>
      <c r="M322" s="134" t="s">
        <v>777</v>
      </c>
      <c r="N322" s="123">
        <f t="shared" si="49"/>
        <v>394</v>
      </c>
      <c r="O322" s="122"/>
      <c r="P322" s="134"/>
      <c r="Q322" s="123">
        <f t="shared" si="50"/>
        <v>394</v>
      </c>
      <c r="R322" s="121">
        <f>C322+N322</f>
        <v>723</v>
      </c>
      <c r="S322" s="122">
        <f>D322+O322</f>
        <v>127</v>
      </c>
      <c r="T322" s="122"/>
      <c r="U322" s="122">
        <v>127</v>
      </c>
      <c r="V322" s="123">
        <f t="shared" si="56"/>
        <v>850</v>
      </c>
      <c r="W322" s="107">
        <f t="shared" si="48"/>
        <v>394</v>
      </c>
      <c r="X322" s="265" t="s">
        <v>1016</v>
      </c>
    </row>
    <row r="323" spans="1:24" ht="24" customHeight="1">
      <c r="A323" s="95" t="s">
        <v>778</v>
      </c>
      <c r="B323" s="96" t="s">
        <v>109</v>
      </c>
      <c r="C323" s="97">
        <f>C324</f>
        <v>1031</v>
      </c>
      <c r="D323" s="97">
        <f>D324</f>
        <v>1000</v>
      </c>
      <c r="E323" s="98">
        <f t="shared" si="51"/>
        <v>2031</v>
      </c>
      <c r="F323" s="97">
        <f>F324</f>
        <v>-2</v>
      </c>
      <c r="G323" s="132"/>
      <c r="H323" s="97">
        <f>H324</f>
        <v>0</v>
      </c>
      <c r="I323" s="132"/>
      <c r="J323" s="97">
        <f>J324</f>
        <v>-595</v>
      </c>
      <c r="K323" s="132"/>
      <c r="L323" s="97">
        <f>L324</f>
        <v>11</v>
      </c>
      <c r="M323" s="132"/>
      <c r="N323" s="98">
        <f t="shared" si="49"/>
        <v>-586</v>
      </c>
      <c r="O323" s="97">
        <f>O324</f>
        <v>99</v>
      </c>
      <c r="P323" s="132"/>
      <c r="Q323" s="98">
        <f t="shared" si="50"/>
        <v>-487</v>
      </c>
      <c r="R323" s="97">
        <f>R324</f>
        <v>445</v>
      </c>
      <c r="S323" s="97">
        <f>S324</f>
        <v>1099</v>
      </c>
      <c r="T323" s="97">
        <f>T324</f>
        <v>0</v>
      </c>
      <c r="U323" s="97">
        <f>U324</f>
        <v>1000</v>
      </c>
      <c r="V323" s="98">
        <f t="shared" si="56"/>
        <v>1544</v>
      </c>
      <c r="W323" s="99">
        <f t="shared" si="48"/>
        <v>-487</v>
      </c>
      <c r="X323" s="263"/>
    </row>
    <row r="324" spans="1:24" ht="24" customHeight="1">
      <c r="A324" s="100" t="s">
        <v>779</v>
      </c>
      <c r="B324" s="101" t="s">
        <v>363</v>
      </c>
      <c r="C324" s="102">
        <f>SUM(C325:C326)</f>
        <v>1031</v>
      </c>
      <c r="D324" s="102">
        <f>SUM(D325:D326)</f>
        <v>1000</v>
      </c>
      <c r="E324" s="103">
        <f t="shared" si="51"/>
        <v>2031</v>
      </c>
      <c r="F324" s="102">
        <f>SUM(F325:F326)</f>
        <v>-2</v>
      </c>
      <c r="G324" s="133"/>
      <c r="H324" s="102">
        <f>SUM(H325:H326)</f>
        <v>0</v>
      </c>
      <c r="I324" s="133"/>
      <c r="J324" s="102">
        <f>SUM(J325:J326)</f>
        <v>-595</v>
      </c>
      <c r="K324" s="133"/>
      <c r="L324" s="102">
        <f>SUM(L325:L326)</f>
        <v>11</v>
      </c>
      <c r="M324" s="133"/>
      <c r="N324" s="103">
        <f t="shared" si="49"/>
        <v>-586</v>
      </c>
      <c r="O324" s="102">
        <f>SUM(O325:O326)</f>
        <v>99</v>
      </c>
      <c r="P324" s="133"/>
      <c r="Q324" s="103">
        <f t="shared" si="50"/>
        <v>-487</v>
      </c>
      <c r="R324" s="102">
        <f>SUM(R325:R326)</f>
        <v>445</v>
      </c>
      <c r="S324" s="102">
        <f>SUM(S325:S326)</f>
        <v>1099</v>
      </c>
      <c r="T324" s="102">
        <f>SUM(T325:T326)</f>
        <v>0</v>
      </c>
      <c r="U324" s="102">
        <f>SUM(U325:U326)</f>
        <v>1000</v>
      </c>
      <c r="V324" s="102">
        <f>SUM(V325:V326)</f>
        <v>1544</v>
      </c>
      <c r="W324" s="104">
        <f t="shared" si="48"/>
        <v>-487</v>
      </c>
      <c r="X324" s="264"/>
    </row>
    <row r="325" spans="1:24" ht="24" customHeight="1">
      <c r="A325" s="105">
        <v>2160201</v>
      </c>
      <c r="B325" s="106" t="s">
        <v>122</v>
      </c>
      <c r="C325" s="122">
        <v>301</v>
      </c>
      <c r="D325" s="122">
        <v>0</v>
      </c>
      <c r="E325" s="123">
        <f t="shared" si="51"/>
        <v>301</v>
      </c>
      <c r="F325" s="122">
        <v>-2</v>
      </c>
      <c r="G325" s="134" t="s">
        <v>578</v>
      </c>
      <c r="H325" s="122"/>
      <c r="I325" s="134"/>
      <c r="J325" s="122"/>
      <c r="K325" s="134"/>
      <c r="L325" s="122"/>
      <c r="M325" s="134"/>
      <c r="N325" s="123">
        <f t="shared" si="49"/>
        <v>-2</v>
      </c>
      <c r="O325" s="122"/>
      <c r="P325" s="134"/>
      <c r="Q325" s="123">
        <f t="shared" si="50"/>
        <v>-2</v>
      </c>
      <c r="R325" s="121">
        <f>C325+N325</f>
        <v>299</v>
      </c>
      <c r="S325" s="122">
        <f>D325+O325</f>
        <v>0</v>
      </c>
      <c r="T325" s="122"/>
      <c r="U325" s="122"/>
      <c r="V325" s="123">
        <f t="shared" ref="V325:V374" si="58">SUM(R325:S325)</f>
        <v>299</v>
      </c>
      <c r="W325" s="107">
        <f t="shared" si="48"/>
        <v>-2</v>
      </c>
      <c r="X325" s="265" t="s">
        <v>494</v>
      </c>
    </row>
    <row r="326" spans="1:24" ht="109.2" customHeight="1">
      <c r="A326" s="105">
        <v>2160299</v>
      </c>
      <c r="B326" s="106" t="s">
        <v>780</v>
      </c>
      <c r="C326" s="122">
        <v>730</v>
      </c>
      <c r="D326" s="122">
        <v>1000</v>
      </c>
      <c r="E326" s="123">
        <f t="shared" si="51"/>
        <v>1730</v>
      </c>
      <c r="F326" s="122"/>
      <c r="G326" s="134"/>
      <c r="H326" s="122"/>
      <c r="I326" s="134"/>
      <c r="J326" s="122">
        <v>-595</v>
      </c>
      <c r="K326" s="134" t="s">
        <v>1005</v>
      </c>
      <c r="L326" s="122">
        <v>11</v>
      </c>
      <c r="M326" s="134" t="s">
        <v>781</v>
      </c>
      <c r="N326" s="123">
        <f t="shared" si="49"/>
        <v>-584</v>
      </c>
      <c r="O326" s="122">
        <v>99</v>
      </c>
      <c r="P326" s="134" t="s">
        <v>782</v>
      </c>
      <c r="Q326" s="123">
        <f t="shared" si="50"/>
        <v>-485</v>
      </c>
      <c r="R326" s="121">
        <f>C326+N326</f>
        <v>146</v>
      </c>
      <c r="S326" s="122">
        <f>D326+O326</f>
        <v>1099</v>
      </c>
      <c r="T326" s="122"/>
      <c r="U326" s="122">
        <v>1000</v>
      </c>
      <c r="V326" s="123">
        <f t="shared" si="58"/>
        <v>1245</v>
      </c>
      <c r="W326" s="107">
        <f t="shared" ref="W326:W373" si="59">V326-E326</f>
        <v>-485</v>
      </c>
      <c r="X326" s="265" t="s">
        <v>1017</v>
      </c>
    </row>
    <row r="327" spans="1:24" ht="24" customHeight="1">
      <c r="A327" s="95" t="s">
        <v>783</v>
      </c>
      <c r="B327" s="96" t="s">
        <v>110</v>
      </c>
      <c r="C327" s="97">
        <f>SUM(C336,C328,C341)</f>
        <v>1092</v>
      </c>
      <c r="D327" s="97">
        <f>SUM(D336,D328,D341)</f>
        <v>1500</v>
      </c>
      <c r="E327" s="98">
        <f t="shared" si="51"/>
        <v>2592</v>
      </c>
      <c r="F327" s="97">
        <f>SUM(F336,F328,F341)</f>
        <v>189</v>
      </c>
      <c r="G327" s="132"/>
      <c r="H327" s="97">
        <f>SUM(H336,H328,H341)</f>
        <v>0</v>
      </c>
      <c r="I327" s="132"/>
      <c r="J327" s="97">
        <f>SUM(J336,J328,J341)</f>
        <v>0</v>
      </c>
      <c r="K327" s="132"/>
      <c r="L327" s="97">
        <f>SUM(L336,L328,L341)</f>
        <v>41</v>
      </c>
      <c r="M327" s="132"/>
      <c r="N327" s="98">
        <f t="shared" ref="N327:N367" si="60">F327+H327+J327+L327</f>
        <v>230</v>
      </c>
      <c r="O327" s="97">
        <f>SUM(O336,O328,O341)</f>
        <v>0</v>
      </c>
      <c r="P327" s="132"/>
      <c r="Q327" s="98">
        <f t="shared" ref="Q327:Q374" si="61">N327+O327</f>
        <v>230</v>
      </c>
      <c r="R327" s="97">
        <f>SUM(R336,R328,R341)</f>
        <v>1322</v>
      </c>
      <c r="S327" s="97">
        <f>SUM(S336,S328,S341)</f>
        <v>1500</v>
      </c>
      <c r="T327" s="97">
        <f>SUM(T336,T328,T341)</f>
        <v>0</v>
      </c>
      <c r="U327" s="97">
        <f>SUM(U336,U328,U341)</f>
        <v>1500</v>
      </c>
      <c r="V327" s="98">
        <f t="shared" si="58"/>
        <v>2822</v>
      </c>
      <c r="W327" s="99">
        <f t="shared" si="59"/>
        <v>230</v>
      </c>
      <c r="X327" s="263"/>
    </row>
    <row r="328" spans="1:24" ht="24" customHeight="1">
      <c r="A328" s="100" t="s">
        <v>784</v>
      </c>
      <c r="B328" s="101" t="s">
        <v>364</v>
      </c>
      <c r="C328" s="102">
        <f>SUM(C329:C335)</f>
        <v>1026</v>
      </c>
      <c r="D328" s="102">
        <f>SUM(D329:D335)</f>
        <v>1500</v>
      </c>
      <c r="E328" s="103">
        <f t="shared" si="51"/>
        <v>2526</v>
      </c>
      <c r="F328" s="102">
        <f>SUM(F329:F335)</f>
        <v>189</v>
      </c>
      <c r="G328" s="133"/>
      <c r="H328" s="102">
        <f>SUM(H329:H335)</f>
        <v>0</v>
      </c>
      <c r="I328" s="133"/>
      <c r="J328" s="102">
        <f>SUM(J329:J335)</f>
        <v>0</v>
      </c>
      <c r="K328" s="133"/>
      <c r="L328" s="102">
        <f>SUM(L329:L335)</f>
        <v>41</v>
      </c>
      <c r="M328" s="133"/>
      <c r="N328" s="103">
        <f t="shared" si="60"/>
        <v>230</v>
      </c>
      <c r="O328" s="102">
        <f>SUM(O329:O335)</f>
        <v>0</v>
      </c>
      <c r="P328" s="133"/>
      <c r="Q328" s="103">
        <f t="shared" si="61"/>
        <v>230</v>
      </c>
      <c r="R328" s="102">
        <f>SUM(R329:R335)</f>
        <v>1256</v>
      </c>
      <c r="S328" s="102">
        <f>SUM(S329:S335)</f>
        <v>1500</v>
      </c>
      <c r="T328" s="102">
        <f>SUM(T329:T335)</f>
        <v>0</v>
      </c>
      <c r="U328" s="102">
        <f>SUM(U329:U335)</f>
        <v>1500</v>
      </c>
      <c r="V328" s="103">
        <f t="shared" si="58"/>
        <v>2756</v>
      </c>
      <c r="W328" s="104">
        <f t="shared" si="59"/>
        <v>230</v>
      </c>
      <c r="X328" s="264"/>
    </row>
    <row r="329" spans="1:24" ht="24" customHeight="1">
      <c r="A329" s="105">
        <v>2200101</v>
      </c>
      <c r="B329" s="106" t="s">
        <v>122</v>
      </c>
      <c r="C329" s="122">
        <v>429</v>
      </c>
      <c r="D329" s="122">
        <v>0</v>
      </c>
      <c r="E329" s="123">
        <f t="shared" si="51"/>
        <v>429</v>
      </c>
      <c r="F329" s="122">
        <v>105</v>
      </c>
      <c r="G329" s="134" t="s">
        <v>578</v>
      </c>
      <c r="H329" s="122"/>
      <c r="I329" s="134"/>
      <c r="J329" s="122"/>
      <c r="K329" s="134"/>
      <c r="L329" s="122"/>
      <c r="M329" s="134"/>
      <c r="N329" s="123">
        <f t="shared" si="60"/>
        <v>105</v>
      </c>
      <c r="O329" s="122"/>
      <c r="P329" s="134"/>
      <c r="Q329" s="123">
        <f t="shared" si="61"/>
        <v>105</v>
      </c>
      <c r="R329" s="121">
        <f t="shared" ref="R329:S335" si="62">C329+N329</f>
        <v>534</v>
      </c>
      <c r="S329" s="122">
        <f t="shared" si="62"/>
        <v>0</v>
      </c>
      <c r="T329" s="122">
        <v>0</v>
      </c>
      <c r="U329" s="122">
        <v>0</v>
      </c>
      <c r="V329" s="123">
        <f t="shared" si="58"/>
        <v>534</v>
      </c>
      <c r="W329" s="107">
        <f t="shared" si="59"/>
        <v>105</v>
      </c>
      <c r="X329" s="265" t="s">
        <v>494</v>
      </c>
    </row>
    <row r="330" spans="1:24" ht="83.4" customHeight="1">
      <c r="A330" s="105">
        <v>2200104</v>
      </c>
      <c r="B330" s="106" t="s">
        <v>365</v>
      </c>
      <c r="C330" s="122">
        <v>0</v>
      </c>
      <c r="D330" s="122">
        <v>0</v>
      </c>
      <c r="E330" s="123">
        <f t="shared" si="51"/>
        <v>0</v>
      </c>
      <c r="F330" s="122"/>
      <c r="G330" s="134"/>
      <c r="H330" s="122"/>
      <c r="I330" s="134"/>
      <c r="J330" s="122"/>
      <c r="K330" s="134"/>
      <c r="L330" s="122">
        <v>41</v>
      </c>
      <c r="M330" s="134" t="s">
        <v>785</v>
      </c>
      <c r="N330" s="123">
        <f t="shared" si="60"/>
        <v>41</v>
      </c>
      <c r="O330" s="122"/>
      <c r="P330" s="134"/>
      <c r="Q330" s="123">
        <f t="shared" si="61"/>
        <v>41</v>
      </c>
      <c r="R330" s="121">
        <f t="shared" si="62"/>
        <v>41</v>
      </c>
      <c r="S330" s="122">
        <f t="shared" si="62"/>
        <v>0</v>
      </c>
      <c r="T330" s="122">
        <v>0</v>
      </c>
      <c r="U330" s="122">
        <v>0</v>
      </c>
      <c r="V330" s="123">
        <f t="shared" si="58"/>
        <v>41</v>
      </c>
      <c r="W330" s="107">
        <f t="shared" si="59"/>
        <v>41</v>
      </c>
      <c r="X330" s="265" t="s">
        <v>983</v>
      </c>
    </row>
    <row r="331" spans="1:24" ht="24" customHeight="1">
      <c r="A331" s="105">
        <v>2200106</v>
      </c>
      <c r="B331" s="106" t="s">
        <v>830</v>
      </c>
      <c r="C331" s="122">
        <v>145</v>
      </c>
      <c r="D331" s="122">
        <v>0</v>
      </c>
      <c r="E331" s="123">
        <f t="shared" si="51"/>
        <v>145</v>
      </c>
      <c r="F331" s="122"/>
      <c r="G331" s="134"/>
      <c r="H331" s="122"/>
      <c r="I331" s="134"/>
      <c r="J331" s="122"/>
      <c r="K331" s="134"/>
      <c r="L331" s="122"/>
      <c r="M331" s="134"/>
      <c r="N331" s="123">
        <f t="shared" si="60"/>
        <v>0</v>
      </c>
      <c r="O331" s="122"/>
      <c r="P331" s="134"/>
      <c r="Q331" s="123">
        <f t="shared" si="61"/>
        <v>0</v>
      </c>
      <c r="R331" s="121">
        <f t="shared" si="62"/>
        <v>145</v>
      </c>
      <c r="S331" s="122">
        <f t="shared" si="62"/>
        <v>0</v>
      </c>
      <c r="T331" s="122">
        <v>0</v>
      </c>
      <c r="U331" s="122">
        <v>0</v>
      </c>
      <c r="V331" s="123">
        <f t="shared" si="58"/>
        <v>145</v>
      </c>
      <c r="W331" s="107">
        <f t="shared" si="59"/>
        <v>0</v>
      </c>
      <c r="X331" s="265"/>
    </row>
    <row r="332" spans="1:24" ht="24" customHeight="1">
      <c r="A332" s="105">
        <v>2200109</v>
      </c>
      <c r="B332" s="106" t="s">
        <v>366</v>
      </c>
      <c r="C332" s="122">
        <v>0</v>
      </c>
      <c r="D332" s="122">
        <v>0</v>
      </c>
      <c r="E332" s="123">
        <f t="shared" si="51"/>
        <v>0</v>
      </c>
      <c r="F332" s="122"/>
      <c r="G332" s="134"/>
      <c r="H332" s="122"/>
      <c r="I332" s="134"/>
      <c r="J332" s="122"/>
      <c r="K332" s="134"/>
      <c r="L332" s="122"/>
      <c r="M332" s="134"/>
      <c r="N332" s="123">
        <f t="shared" si="60"/>
        <v>0</v>
      </c>
      <c r="O332" s="122"/>
      <c r="P332" s="134"/>
      <c r="Q332" s="123">
        <f t="shared" si="61"/>
        <v>0</v>
      </c>
      <c r="R332" s="121">
        <f t="shared" si="62"/>
        <v>0</v>
      </c>
      <c r="S332" s="122">
        <f t="shared" si="62"/>
        <v>0</v>
      </c>
      <c r="T332" s="122">
        <v>0</v>
      </c>
      <c r="U332" s="122">
        <v>0</v>
      </c>
      <c r="V332" s="123">
        <f t="shared" si="58"/>
        <v>0</v>
      </c>
      <c r="W332" s="107">
        <f t="shared" si="59"/>
        <v>0</v>
      </c>
      <c r="X332" s="265"/>
    </row>
    <row r="333" spans="1:24" ht="24" customHeight="1">
      <c r="A333" s="105">
        <v>2200110</v>
      </c>
      <c r="B333" s="106" t="s">
        <v>367</v>
      </c>
      <c r="C333" s="122">
        <v>0</v>
      </c>
      <c r="D333" s="122">
        <v>0</v>
      </c>
      <c r="E333" s="123">
        <f t="shared" ref="E333:E374" si="63">SUM(C333:D333)</f>
        <v>0</v>
      </c>
      <c r="F333" s="122"/>
      <c r="G333" s="134"/>
      <c r="H333" s="122"/>
      <c r="I333" s="134"/>
      <c r="J333" s="122"/>
      <c r="K333" s="134"/>
      <c r="L333" s="122"/>
      <c r="M333" s="134"/>
      <c r="N333" s="123">
        <f t="shared" si="60"/>
        <v>0</v>
      </c>
      <c r="O333" s="122"/>
      <c r="P333" s="134"/>
      <c r="Q333" s="123">
        <f t="shared" si="61"/>
        <v>0</v>
      </c>
      <c r="R333" s="121">
        <f t="shared" si="62"/>
        <v>0</v>
      </c>
      <c r="S333" s="122">
        <f t="shared" si="62"/>
        <v>0</v>
      </c>
      <c r="T333" s="122">
        <v>0</v>
      </c>
      <c r="U333" s="122">
        <v>0</v>
      </c>
      <c r="V333" s="123">
        <f t="shared" si="58"/>
        <v>0</v>
      </c>
      <c r="W333" s="107">
        <f t="shared" si="59"/>
        <v>0</v>
      </c>
      <c r="X333" s="265"/>
    </row>
    <row r="334" spans="1:24" ht="24" customHeight="1">
      <c r="A334" s="105">
        <v>2200150</v>
      </c>
      <c r="B334" s="106" t="s">
        <v>157</v>
      </c>
      <c r="C334" s="122">
        <v>244</v>
      </c>
      <c r="D334" s="122">
        <v>0</v>
      </c>
      <c r="E334" s="123">
        <f t="shared" si="63"/>
        <v>244</v>
      </c>
      <c r="F334" s="122">
        <v>84</v>
      </c>
      <c r="G334" s="134" t="s">
        <v>578</v>
      </c>
      <c r="H334" s="122"/>
      <c r="I334" s="134"/>
      <c r="J334" s="122"/>
      <c r="K334" s="134"/>
      <c r="L334" s="122"/>
      <c r="M334" s="134"/>
      <c r="N334" s="123">
        <f t="shared" si="60"/>
        <v>84</v>
      </c>
      <c r="O334" s="122"/>
      <c r="P334" s="134"/>
      <c r="Q334" s="123">
        <f t="shared" si="61"/>
        <v>84</v>
      </c>
      <c r="R334" s="121">
        <f t="shared" si="62"/>
        <v>328</v>
      </c>
      <c r="S334" s="122">
        <f t="shared" si="62"/>
        <v>0</v>
      </c>
      <c r="T334" s="122"/>
      <c r="U334" s="122"/>
      <c r="V334" s="123">
        <f t="shared" si="58"/>
        <v>328</v>
      </c>
      <c r="W334" s="107">
        <f t="shared" si="59"/>
        <v>84</v>
      </c>
      <c r="X334" s="265" t="s">
        <v>494</v>
      </c>
    </row>
    <row r="335" spans="1:24" ht="54" customHeight="1">
      <c r="A335" s="105">
        <v>2200199</v>
      </c>
      <c r="B335" s="106" t="s">
        <v>368</v>
      </c>
      <c r="C335" s="122">
        <v>208</v>
      </c>
      <c r="D335" s="122">
        <v>1500</v>
      </c>
      <c r="E335" s="123">
        <f t="shared" si="63"/>
        <v>1708</v>
      </c>
      <c r="F335" s="122"/>
      <c r="G335" s="134"/>
      <c r="H335" s="122"/>
      <c r="I335" s="134"/>
      <c r="J335" s="122"/>
      <c r="K335" s="134"/>
      <c r="L335" s="122"/>
      <c r="M335" s="134"/>
      <c r="N335" s="123">
        <f t="shared" si="60"/>
        <v>0</v>
      </c>
      <c r="O335" s="122"/>
      <c r="P335" s="134"/>
      <c r="Q335" s="123">
        <f t="shared" si="61"/>
        <v>0</v>
      </c>
      <c r="R335" s="121">
        <f t="shared" si="62"/>
        <v>208</v>
      </c>
      <c r="S335" s="122">
        <f t="shared" si="62"/>
        <v>1500</v>
      </c>
      <c r="T335" s="122"/>
      <c r="U335" s="122">
        <v>1500</v>
      </c>
      <c r="V335" s="123">
        <f t="shared" si="58"/>
        <v>1708</v>
      </c>
      <c r="W335" s="107">
        <f t="shared" si="59"/>
        <v>0</v>
      </c>
      <c r="X335" s="265"/>
    </row>
    <row r="336" spans="1:24" ht="24" customHeight="1">
      <c r="A336" s="100" t="s">
        <v>786</v>
      </c>
      <c r="B336" s="101" t="s">
        <v>369</v>
      </c>
      <c r="C336" s="102">
        <f>SUM(C337:C340)</f>
        <v>0</v>
      </c>
      <c r="D336" s="102">
        <f>SUM(D337:D340)</f>
        <v>0</v>
      </c>
      <c r="E336" s="103">
        <f t="shared" si="63"/>
        <v>0</v>
      </c>
      <c r="F336" s="102">
        <f>SUM(F337:F340)</f>
        <v>0</v>
      </c>
      <c r="G336" s="133"/>
      <c r="H336" s="102">
        <f>SUM(H337:H340)</f>
        <v>0</v>
      </c>
      <c r="I336" s="133"/>
      <c r="J336" s="102">
        <f>SUM(J337:J340)</f>
        <v>0</v>
      </c>
      <c r="K336" s="133"/>
      <c r="L336" s="102">
        <f>SUM(L337:L340)</f>
        <v>0</v>
      </c>
      <c r="M336" s="133"/>
      <c r="N336" s="103">
        <f t="shared" si="60"/>
        <v>0</v>
      </c>
      <c r="O336" s="102">
        <f>SUM(O337:O340)</f>
        <v>0</v>
      </c>
      <c r="P336" s="133"/>
      <c r="Q336" s="103">
        <f t="shared" si="61"/>
        <v>0</v>
      </c>
      <c r="R336" s="102">
        <f>SUM(R337:R340)</f>
        <v>0</v>
      </c>
      <c r="S336" s="102">
        <f>SUM(S337:S340)</f>
        <v>0</v>
      </c>
      <c r="T336" s="102">
        <f>SUM(T337:T340)</f>
        <v>0</v>
      </c>
      <c r="U336" s="102">
        <f>SUM(U337:U340)</f>
        <v>0</v>
      </c>
      <c r="V336" s="103">
        <f t="shared" si="58"/>
        <v>0</v>
      </c>
      <c r="W336" s="104">
        <f t="shared" si="59"/>
        <v>0</v>
      </c>
      <c r="X336" s="264"/>
    </row>
    <row r="337" spans="1:24" ht="24" customHeight="1">
      <c r="A337" s="105">
        <v>2200201</v>
      </c>
      <c r="B337" s="106" t="s">
        <v>122</v>
      </c>
      <c r="C337" s="122"/>
      <c r="D337" s="122">
        <v>0</v>
      </c>
      <c r="E337" s="123">
        <f t="shared" si="63"/>
        <v>0</v>
      </c>
      <c r="F337" s="122"/>
      <c r="G337" s="134"/>
      <c r="H337" s="122"/>
      <c r="I337" s="134"/>
      <c r="J337" s="122"/>
      <c r="K337" s="134"/>
      <c r="L337" s="122"/>
      <c r="M337" s="134"/>
      <c r="N337" s="123">
        <f t="shared" si="60"/>
        <v>0</v>
      </c>
      <c r="O337" s="122"/>
      <c r="P337" s="134"/>
      <c r="Q337" s="123">
        <f t="shared" si="61"/>
        <v>0</v>
      </c>
      <c r="R337" s="121">
        <f t="shared" ref="R337:S340" si="64">C337+N337</f>
        <v>0</v>
      </c>
      <c r="S337" s="122">
        <f t="shared" si="64"/>
        <v>0</v>
      </c>
      <c r="T337" s="122"/>
      <c r="U337" s="122"/>
      <c r="V337" s="123">
        <f t="shared" si="58"/>
        <v>0</v>
      </c>
      <c r="W337" s="107">
        <f t="shared" si="59"/>
        <v>0</v>
      </c>
      <c r="X337" s="265"/>
    </row>
    <row r="338" spans="1:24" ht="24" customHeight="1">
      <c r="A338" s="105">
        <v>2200209</v>
      </c>
      <c r="B338" s="106" t="s">
        <v>370</v>
      </c>
      <c r="C338" s="122"/>
      <c r="D338" s="122">
        <v>0</v>
      </c>
      <c r="E338" s="123">
        <f t="shared" si="63"/>
        <v>0</v>
      </c>
      <c r="F338" s="122"/>
      <c r="G338" s="134"/>
      <c r="H338" s="122"/>
      <c r="I338" s="134"/>
      <c r="J338" s="122"/>
      <c r="K338" s="134"/>
      <c r="L338" s="122"/>
      <c r="M338" s="134"/>
      <c r="N338" s="123">
        <f t="shared" si="60"/>
        <v>0</v>
      </c>
      <c r="O338" s="122"/>
      <c r="P338" s="134"/>
      <c r="Q338" s="123">
        <f t="shared" si="61"/>
        <v>0</v>
      </c>
      <c r="R338" s="121">
        <f t="shared" si="64"/>
        <v>0</v>
      </c>
      <c r="S338" s="122">
        <f t="shared" si="64"/>
        <v>0</v>
      </c>
      <c r="T338" s="122"/>
      <c r="U338" s="122"/>
      <c r="V338" s="123">
        <f t="shared" si="58"/>
        <v>0</v>
      </c>
      <c r="W338" s="107">
        <f t="shared" si="59"/>
        <v>0</v>
      </c>
      <c r="X338" s="265"/>
    </row>
    <row r="339" spans="1:24" ht="24" customHeight="1">
      <c r="A339" s="105">
        <v>2200218</v>
      </c>
      <c r="B339" s="106" t="s">
        <v>371</v>
      </c>
      <c r="C339" s="122"/>
      <c r="D339" s="122">
        <v>0</v>
      </c>
      <c r="E339" s="123">
        <f t="shared" si="63"/>
        <v>0</v>
      </c>
      <c r="F339" s="122"/>
      <c r="G339" s="134"/>
      <c r="H339" s="122"/>
      <c r="I339" s="134"/>
      <c r="J339" s="122"/>
      <c r="K339" s="134"/>
      <c r="L339" s="122"/>
      <c r="M339" s="134"/>
      <c r="N339" s="123">
        <f t="shared" si="60"/>
        <v>0</v>
      </c>
      <c r="O339" s="122"/>
      <c r="P339" s="134"/>
      <c r="Q339" s="123">
        <f t="shared" si="61"/>
        <v>0</v>
      </c>
      <c r="R339" s="121">
        <f t="shared" si="64"/>
        <v>0</v>
      </c>
      <c r="S339" s="122">
        <f t="shared" si="64"/>
        <v>0</v>
      </c>
      <c r="T339" s="122"/>
      <c r="U339" s="122"/>
      <c r="V339" s="123">
        <f t="shared" si="58"/>
        <v>0</v>
      </c>
      <c r="W339" s="107">
        <f t="shared" si="59"/>
        <v>0</v>
      </c>
      <c r="X339" s="265"/>
    </row>
    <row r="340" spans="1:24" ht="24" customHeight="1">
      <c r="A340" s="105">
        <v>2200299</v>
      </c>
      <c r="B340" s="106" t="s">
        <v>372</v>
      </c>
      <c r="C340" s="122"/>
      <c r="D340" s="122">
        <v>0</v>
      </c>
      <c r="E340" s="123">
        <f t="shared" si="63"/>
        <v>0</v>
      </c>
      <c r="F340" s="122"/>
      <c r="G340" s="134"/>
      <c r="H340" s="122"/>
      <c r="I340" s="134"/>
      <c r="J340" s="122"/>
      <c r="K340" s="134"/>
      <c r="L340" s="122"/>
      <c r="M340" s="134"/>
      <c r="N340" s="123">
        <f t="shared" si="60"/>
        <v>0</v>
      </c>
      <c r="O340" s="122"/>
      <c r="P340" s="134"/>
      <c r="Q340" s="123">
        <f t="shared" si="61"/>
        <v>0</v>
      </c>
      <c r="R340" s="121">
        <f t="shared" si="64"/>
        <v>0</v>
      </c>
      <c r="S340" s="122">
        <f t="shared" si="64"/>
        <v>0</v>
      </c>
      <c r="T340" s="122"/>
      <c r="U340" s="122"/>
      <c r="V340" s="123">
        <f t="shared" si="58"/>
        <v>0</v>
      </c>
      <c r="W340" s="107">
        <f t="shared" si="59"/>
        <v>0</v>
      </c>
      <c r="X340" s="265"/>
    </row>
    <row r="341" spans="1:24" ht="24" customHeight="1">
      <c r="A341" s="100" t="s">
        <v>787</v>
      </c>
      <c r="B341" s="101" t="s">
        <v>373</v>
      </c>
      <c r="C341" s="102">
        <f>C342</f>
        <v>66</v>
      </c>
      <c r="D341" s="102">
        <f>D342</f>
        <v>0</v>
      </c>
      <c r="E341" s="103">
        <f t="shared" si="63"/>
        <v>66</v>
      </c>
      <c r="F341" s="102">
        <f>F342</f>
        <v>0</v>
      </c>
      <c r="G341" s="133"/>
      <c r="H341" s="102">
        <f>H342</f>
        <v>0</v>
      </c>
      <c r="I341" s="133"/>
      <c r="J341" s="102">
        <f>J342</f>
        <v>0</v>
      </c>
      <c r="K341" s="133"/>
      <c r="L341" s="102">
        <f>L342</f>
        <v>0</v>
      </c>
      <c r="M341" s="133"/>
      <c r="N341" s="103">
        <f t="shared" si="60"/>
        <v>0</v>
      </c>
      <c r="O341" s="102">
        <f>O342</f>
        <v>0</v>
      </c>
      <c r="P341" s="133"/>
      <c r="Q341" s="103">
        <f t="shared" si="61"/>
        <v>0</v>
      </c>
      <c r="R341" s="102">
        <f>R342</f>
        <v>66</v>
      </c>
      <c r="S341" s="102">
        <f>S342</f>
        <v>0</v>
      </c>
      <c r="T341" s="102">
        <f>T342</f>
        <v>0</v>
      </c>
      <c r="U341" s="102">
        <f>U342</f>
        <v>0</v>
      </c>
      <c r="V341" s="103">
        <f t="shared" si="58"/>
        <v>66</v>
      </c>
      <c r="W341" s="104">
        <f t="shared" si="59"/>
        <v>0</v>
      </c>
      <c r="X341" s="264"/>
    </row>
    <row r="342" spans="1:24" ht="24" customHeight="1">
      <c r="A342" s="105">
        <v>2200599</v>
      </c>
      <c r="B342" s="106" t="s">
        <v>374</v>
      </c>
      <c r="C342" s="122">
        <v>66</v>
      </c>
      <c r="D342" s="122">
        <v>0</v>
      </c>
      <c r="E342" s="123">
        <f t="shared" si="63"/>
        <v>66</v>
      </c>
      <c r="F342" s="122"/>
      <c r="G342" s="134"/>
      <c r="H342" s="122"/>
      <c r="I342" s="134"/>
      <c r="J342" s="122"/>
      <c r="K342" s="134"/>
      <c r="L342" s="122"/>
      <c r="M342" s="134"/>
      <c r="N342" s="123">
        <f t="shared" si="60"/>
        <v>0</v>
      </c>
      <c r="O342" s="122"/>
      <c r="P342" s="134"/>
      <c r="Q342" s="123">
        <f t="shared" si="61"/>
        <v>0</v>
      </c>
      <c r="R342" s="121">
        <f>C342+N342</f>
        <v>66</v>
      </c>
      <c r="S342" s="122">
        <f>D342+O342</f>
        <v>0</v>
      </c>
      <c r="T342" s="122"/>
      <c r="U342" s="122"/>
      <c r="V342" s="123">
        <f t="shared" si="58"/>
        <v>66</v>
      </c>
      <c r="W342" s="107">
        <f t="shared" si="59"/>
        <v>0</v>
      </c>
      <c r="X342" s="265"/>
    </row>
    <row r="343" spans="1:24" ht="24" customHeight="1">
      <c r="A343" s="95" t="s">
        <v>788</v>
      </c>
      <c r="B343" s="96" t="s">
        <v>111</v>
      </c>
      <c r="C343" s="97">
        <f>SUM(C346,C344)</f>
        <v>2901</v>
      </c>
      <c r="D343" s="97">
        <f>SUM(D346,D344)</f>
        <v>133</v>
      </c>
      <c r="E343" s="98">
        <f t="shared" si="63"/>
        <v>3034</v>
      </c>
      <c r="F343" s="97">
        <f>SUM(F346,F344)</f>
        <v>-215</v>
      </c>
      <c r="G343" s="132"/>
      <c r="H343" s="97">
        <f>SUM(H346,H344)</f>
        <v>0</v>
      </c>
      <c r="I343" s="132"/>
      <c r="J343" s="97">
        <f>SUM(J346,J344)</f>
        <v>0</v>
      </c>
      <c r="K343" s="132"/>
      <c r="L343" s="97">
        <f>SUM(L346,L344)</f>
        <v>0</v>
      </c>
      <c r="M343" s="132"/>
      <c r="N343" s="98">
        <f t="shared" si="60"/>
        <v>-215</v>
      </c>
      <c r="O343" s="97">
        <f>SUM(O346,O344)</f>
        <v>20</v>
      </c>
      <c r="P343" s="132"/>
      <c r="Q343" s="98">
        <f t="shared" si="61"/>
        <v>-195</v>
      </c>
      <c r="R343" s="97">
        <f>SUM(R346,R344)</f>
        <v>2686</v>
      </c>
      <c r="S343" s="97">
        <f>SUM(S346,S344)</f>
        <v>153</v>
      </c>
      <c r="T343" s="97">
        <f>SUM(T346,T344)</f>
        <v>20</v>
      </c>
      <c r="U343" s="97">
        <f>SUM(U346,U344)</f>
        <v>113</v>
      </c>
      <c r="V343" s="98">
        <f t="shared" si="58"/>
        <v>2839</v>
      </c>
      <c r="W343" s="99">
        <f t="shared" si="59"/>
        <v>-195</v>
      </c>
      <c r="X343" s="263"/>
    </row>
    <row r="344" spans="1:24" ht="24" customHeight="1">
      <c r="A344" s="100" t="s">
        <v>789</v>
      </c>
      <c r="B344" s="101" t="s">
        <v>375</v>
      </c>
      <c r="C344" s="102">
        <f>C345</f>
        <v>10</v>
      </c>
      <c r="D344" s="102">
        <f>D345</f>
        <v>133</v>
      </c>
      <c r="E344" s="103">
        <f t="shared" si="63"/>
        <v>143</v>
      </c>
      <c r="F344" s="102">
        <f>F345</f>
        <v>0</v>
      </c>
      <c r="G344" s="133"/>
      <c r="H344" s="102">
        <f>H345</f>
        <v>0</v>
      </c>
      <c r="I344" s="133"/>
      <c r="J344" s="102">
        <f>J345</f>
        <v>0</v>
      </c>
      <c r="K344" s="133"/>
      <c r="L344" s="102">
        <f>L345</f>
        <v>0</v>
      </c>
      <c r="M344" s="133"/>
      <c r="N344" s="103">
        <f t="shared" si="60"/>
        <v>0</v>
      </c>
      <c r="O344" s="102">
        <f>O345</f>
        <v>20</v>
      </c>
      <c r="P344" s="133"/>
      <c r="Q344" s="103">
        <f t="shared" si="61"/>
        <v>20</v>
      </c>
      <c r="R344" s="102">
        <f>R345</f>
        <v>10</v>
      </c>
      <c r="S344" s="102">
        <f>S345</f>
        <v>153</v>
      </c>
      <c r="T344" s="102">
        <f>T345</f>
        <v>20</v>
      </c>
      <c r="U344" s="102">
        <f>U345</f>
        <v>113</v>
      </c>
      <c r="V344" s="103">
        <f t="shared" si="58"/>
        <v>163</v>
      </c>
      <c r="W344" s="104">
        <f t="shared" si="59"/>
        <v>20</v>
      </c>
      <c r="X344" s="264"/>
    </row>
    <row r="345" spans="1:24" ht="24" customHeight="1">
      <c r="A345" s="105">
        <v>2210106</v>
      </c>
      <c r="B345" s="106" t="s">
        <v>376</v>
      </c>
      <c r="C345" s="122">
        <v>10</v>
      </c>
      <c r="D345" s="122">
        <v>133</v>
      </c>
      <c r="E345" s="123">
        <f t="shared" si="63"/>
        <v>143</v>
      </c>
      <c r="F345" s="122"/>
      <c r="G345" s="134"/>
      <c r="H345" s="122"/>
      <c r="I345" s="134"/>
      <c r="J345" s="122"/>
      <c r="K345" s="134"/>
      <c r="L345" s="122"/>
      <c r="M345" s="134"/>
      <c r="N345" s="123">
        <f t="shared" si="60"/>
        <v>0</v>
      </c>
      <c r="O345" s="122">
        <v>20</v>
      </c>
      <c r="P345" s="134" t="s">
        <v>790</v>
      </c>
      <c r="Q345" s="123">
        <f t="shared" si="61"/>
        <v>20</v>
      </c>
      <c r="R345" s="121">
        <f>C345+N345</f>
        <v>10</v>
      </c>
      <c r="S345" s="122">
        <f>D345+O345</f>
        <v>153</v>
      </c>
      <c r="T345" s="122">
        <v>20</v>
      </c>
      <c r="U345" s="122">
        <v>113</v>
      </c>
      <c r="V345" s="123">
        <f t="shared" si="58"/>
        <v>163</v>
      </c>
      <c r="W345" s="107">
        <f t="shared" si="59"/>
        <v>20</v>
      </c>
      <c r="X345" s="265" t="s">
        <v>984</v>
      </c>
    </row>
    <row r="346" spans="1:24" ht="24" customHeight="1">
      <c r="A346" s="100" t="s">
        <v>791</v>
      </c>
      <c r="B346" s="101" t="s">
        <v>377</v>
      </c>
      <c r="C346" s="102">
        <f>C347</f>
        <v>2891</v>
      </c>
      <c r="D346" s="102">
        <f>D347</f>
        <v>0</v>
      </c>
      <c r="E346" s="103">
        <f t="shared" si="63"/>
        <v>2891</v>
      </c>
      <c r="F346" s="102">
        <f>F347</f>
        <v>-215</v>
      </c>
      <c r="G346" s="133"/>
      <c r="H346" s="102">
        <f>H347</f>
        <v>0</v>
      </c>
      <c r="I346" s="133"/>
      <c r="J346" s="102">
        <f>J347</f>
        <v>0</v>
      </c>
      <c r="K346" s="133"/>
      <c r="L346" s="102">
        <f>L347</f>
        <v>0</v>
      </c>
      <c r="M346" s="133"/>
      <c r="N346" s="103">
        <f t="shared" si="60"/>
        <v>-215</v>
      </c>
      <c r="O346" s="102">
        <f>O347</f>
        <v>0</v>
      </c>
      <c r="P346" s="133"/>
      <c r="Q346" s="103">
        <f t="shared" si="61"/>
        <v>-215</v>
      </c>
      <c r="R346" s="102">
        <f>R347</f>
        <v>2676</v>
      </c>
      <c r="S346" s="108">
        <v>0</v>
      </c>
      <c r="T346" s="108">
        <v>0</v>
      </c>
      <c r="U346" s="108">
        <v>0</v>
      </c>
      <c r="V346" s="103">
        <f t="shared" si="58"/>
        <v>2676</v>
      </c>
      <c r="W346" s="104">
        <f t="shared" si="59"/>
        <v>-215</v>
      </c>
      <c r="X346" s="264"/>
    </row>
    <row r="347" spans="1:24" ht="24" customHeight="1">
      <c r="A347" s="105">
        <v>2210201</v>
      </c>
      <c r="B347" s="106" t="s">
        <v>94</v>
      </c>
      <c r="C347" s="122">
        <v>2891</v>
      </c>
      <c r="D347" s="122">
        <v>0</v>
      </c>
      <c r="E347" s="123">
        <f t="shared" si="63"/>
        <v>2891</v>
      </c>
      <c r="F347" s="122">
        <v>-215</v>
      </c>
      <c r="G347" s="134" t="s">
        <v>578</v>
      </c>
      <c r="H347" s="122"/>
      <c r="I347" s="134"/>
      <c r="J347" s="122"/>
      <c r="K347" s="134"/>
      <c r="L347" s="122"/>
      <c r="M347" s="134"/>
      <c r="N347" s="123">
        <f t="shared" si="60"/>
        <v>-215</v>
      </c>
      <c r="O347" s="122"/>
      <c r="P347" s="134"/>
      <c r="Q347" s="123">
        <f t="shared" si="61"/>
        <v>-215</v>
      </c>
      <c r="R347" s="121">
        <f>C347+N347</f>
        <v>2676</v>
      </c>
      <c r="S347" s="122">
        <f>D347+O347</f>
        <v>0</v>
      </c>
      <c r="T347" s="122">
        <v>0</v>
      </c>
      <c r="U347" s="122">
        <v>0</v>
      </c>
      <c r="V347" s="123">
        <f t="shared" si="58"/>
        <v>2676</v>
      </c>
      <c r="W347" s="107">
        <f t="shared" si="59"/>
        <v>-215</v>
      </c>
      <c r="X347" s="265" t="s">
        <v>494</v>
      </c>
    </row>
    <row r="348" spans="1:24" ht="24" customHeight="1">
      <c r="A348" s="95" t="s">
        <v>792</v>
      </c>
      <c r="B348" s="96" t="s">
        <v>112</v>
      </c>
      <c r="C348" s="97">
        <f>C349</f>
        <v>729</v>
      </c>
      <c r="D348" s="97">
        <f>D349</f>
        <v>0</v>
      </c>
      <c r="E348" s="98">
        <f t="shared" si="63"/>
        <v>729</v>
      </c>
      <c r="F348" s="97">
        <f>F349</f>
        <v>8</v>
      </c>
      <c r="G348" s="132"/>
      <c r="H348" s="97">
        <f>H349</f>
        <v>1</v>
      </c>
      <c r="I348" s="132"/>
      <c r="J348" s="97">
        <f>J349</f>
        <v>-205</v>
      </c>
      <c r="K348" s="132"/>
      <c r="L348" s="97">
        <f>L349</f>
        <v>253</v>
      </c>
      <c r="M348" s="132"/>
      <c r="N348" s="98">
        <f t="shared" si="60"/>
        <v>57</v>
      </c>
      <c r="O348" s="97">
        <f>O349</f>
        <v>0</v>
      </c>
      <c r="P348" s="132"/>
      <c r="Q348" s="98">
        <f t="shared" si="61"/>
        <v>57</v>
      </c>
      <c r="R348" s="97">
        <f>R349</f>
        <v>786</v>
      </c>
      <c r="S348" s="97">
        <f>S349</f>
        <v>0</v>
      </c>
      <c r="T348" s="97">
        <f>T349</f>
        <v>0</v>
      </c>
      <c r="U348" s="97">
        <f>U349</f>
        <v>0</v>
      </c>
      <c r="V348" s="98">
        <f t="shared" si="58"/>
        <v>786</v>
      </c>
      <c r="W348" s="99">
        <f t="shared" si="59"/>
        <v>57</v>
      </c>
      <c r="X348" s="263"/>
    </row>
    <row r="349" spans="1:24" ht="24" customHeight="1">
      <c r="A349" s="100" t="s">
        <v>793</v>
      </c>
      <c r="B349" s="101" t="s">
        <v>378</v>
      </c>
      <c r="C349" s="102">
        <f>SUM(C350:C352)</f>
        <v>729</v>
      </c>
      <c r="D349" s="102">
        <f>SUM(D350:D352)</f>
        <v>0</v>
      </c>
      <c r="E349" s="103">
        <f t="shared" si="63"/>
        <v>729</v>
      </c>
      <c r="F349" s="102">
        <f>SUM(F350:F352)</f>
        <v>8</v>
      </c>
      <c r="G349" s="133"/>
      <c r="H349" s="102">
        <f>SUM(H350:H352)</f>
        <v>1</v>
      </c>
      <c r="I349" s="133"/>
      <c r="J349" s="102">
        <f>SUM(J350:J352)</f>
        <v>-205</v>
      </c>
      <c r="K349" s="133"/>
      <c r="L349" s="102">
        <f>SUM(L350:L352)</f>
        <v>253</v>
      </c>
      <c r="M349" s="133"/>
      <c r="N349" s="103">
        <f t="shared" si="60"/>
        <v>57</v>
      </c>
      <c r="O349" s="102">
        <f>SUM(O350:O352)</f>
        <v>0</v>
      </c>
      <c r="P349" s="133"/>
      <c r="Q349" s="103">
        <f t="shared" si="61"/>
        <v>57</v>
      </c>
      <c r="R349" s="102">
        <f>SUM(R350:R352)</f>
        <v>786</v>
      </c>
      <c r="S349" s="102">
        <f>SUM(S350:S352)</f>
        <v>0</v>
      </c>
      <c r="T349" s="102">
        <f>SUM(T350:T352)</f>
        <v>0</v>
      </c>
      <c r="U349" s="102">
        <f>SUM(U350:U352)</f>
        <v>0</v>
      </c>
      <c r="V349" s="103">
        <f t="shared" si="58"/>
        <v>786</v>
      </c>
      <c r="W349" s="104">
        <f t="shared" si="59"/>
        <v>57</v>
      </c>
      <c r="X349" s="264"/>
    </row>
    <row r="350" spans="1:24" ht="24" customHeight="1">
      <c r="A350" s="105">
        <v>2220115</v>
      </c>
      <c r="B350" s="106" t="s">
        <v>379</v>
      </c>
      <c r="C350" s="122">
        <v>315</v>
      </c>
      <c r="D350" s="122">
        <v>0</v>
      </c>
      <c r="E350" s="123">
        <f t="shared" si="63"/>
        <v>315</v>
      </c>
      <c r="F350" s="122"/>
      <c r="G350" s="134"/>
      <c r="H350" s="122"/>
      <c r="I350" s="134"/>
      <c r="J350" s="122">
        <v>20</v>
      </c>
      <c r="K350" s="134" t="s">
        <v>794</v>
      </c>
      <c r="L350" s="122"/>
      <c r="M350" s="134"/>
      <c r="N350" s="123">
        <f t="shared" si="60"/>
        <v>20</v>
      </c>
      <c r="O350" s="122"/>
      <c r="P350" s="134"/>
      <c r="Q350" s="123">
        <f t="shared" si="61"/>
        <v>20</v>
      </c>
      <c r="R350" s="121">
        <f t="shared" ref="R350:S352" si="65">C350+N350</f>
        <v>335</v>
      </c>
      <c r="S350" s="122">
        <f t="shared" si="65"/>
        <v>0</v>
      </c>
      <c r="T350" s="122"/>
      <c r="U350" s="122"/>
      <c r="V350" s="123">
        <f t="shared" si="58"/>
        <v>335</v>
      </c>
      <c r="W350" s="107">
        <f t="shared" si="59"/>
        <v>20</v>
      </c>
      <c r="X350" s="265" t="s">
        <v>985</v>
      </c>
    </row>
    <row r="351" spans="1:24" ht="24" customHeight="1">
      <c r="A351" s="105">
        <v>2220150</v>
      </c>
      <c r="B351" s="106" t="s">
        <v>157</v>
      </c>
      <c r="C351" s="122">
        <v>32</v>
      </c>
      <c r="D351" s="122">
        <v>0</v>
      </c>
      <c r="E351" s="123">
        <f t="shared" si="63"/>
        <v>32</v>
      </c>
      <c r="F351" s="122">
        <v>8</v>
      </c>
      <c r="G351" s="134" t="s">
        <v>578</v>
      </c>
      <c r="H351" s="122">
        <v>1</v>
      </c>
      <c r="I351" s="134" t="s">
        <v>795</v>
      </c>
      <c r="J351" s="122"/>
      <c r="K351" s="134"/>
      <c r="L351" s="122"/>
      <c r="M351" s="134"/>
      <c r="N351" s="123">
        <f t="shared" si="60"/>
        <v>9</v>
      </c>
      <c r="O351" s="122"/>
      <c r="P351" s="134"/>
      <c r="Q351" s="123">
        <f t="shared" si="61"/>
        <v>9</v>
      </c>
      <c r="R351" s="121">
        <f t="shared" si="65"/>
        <v>41</v>
      </c>
      <c r="S351" s="122">
        <f t="shared" si="65"/>
        <v>0</v>
      </c>
      <c r="T351" s="122"/>
      <c r="U351" s="122"/>
      <c r="V351" s="123">
        <f t="shared" si="58"/>
        <v>41</v>
      </c>
      <c r="W351" s="107">
        <f t="shared" si="59"/>
        <v>9</v>
      </c>
      <c r="X351" s="265" t="s">
        <v>494</v>
      </c>
    </row>
    <row r="352" spans="1:24" ht="117" customHeight="1">
      <c r="A352" s="105">
        <v>2220199</v>
      </c>
      <c r="B352" s="106" t="s">
        <v>380</v>
      </c>
      <c r="C352" s="122">
        <v>382</v>
      </c>
      <c r="D352" s="122">
        <v>0</v>
      </c>
      <c r="E352" s="123">
        <f t="shared" si="63"/>
        <v>382</v>
      </c>
      <c r="F352" s="122"/>
      <c r="G352" s="134"/>
      <c r="H352" s="122"/>
      <c r="I352" s="134"/>
      <c r="J352" s="122">
        <v>-225</v>
      </c>
      <c r="K352" s="134" t="s">
        <v>796</v>
      </c>
      <c r="L352" s="122">
        <v>253</v>
      </c>
      <c r="M352" s="134" t="s">
        <v>797</v>
      </c>
      <c r="N352" s="123">
        <f t="shared" si="60"/>
        <v>28</v>
      </c>
      <c r="O352" s="122"/>
      <c r="P352" s="134"/>
      <c r="Q352" s="123">
        <f t="shared" si="61"/>
        <v>28</v>
      </c>
      <c r="R352" s="121">
        <f t="shared" si="65"/>
        <v>410</v>
      </c>
      <c r="S352" s="122">
        <f t="shared" si="65"/>
        <v>0</v>
      </c>
      <c r="T352" s="122"/>
      <c r="U352" s="122"/>
      <c r="V352" s="123">
        <f t="shared" si="58"/>
        <v>410</v>
      </c>
      <c r="W352" s="107">
        <f t="shared" si="59"/>
        <v>28</v>
      </c>
      <c r="X352" s="265" t="s">
        <v>986</v>
      </c>
    </row>
    <row r="353" spans="1:24" ht="24" customHeight="1">
      <c r="A353" s="95" t="s">
        <v>798</v>
      </c>
      <c r="B353" s="96" t="s">
        <v>113</v>
      </c>
      <c r="C353" s="97">
        <f>SUM(C360,C354,C363,C365,C367)</f>
        <v>4284</v>
      </c>
      <c r="D353" s="97">
        <f>SUM(D360,D354,D363,D365,D367)</f>
        <v>12</v>
      </c>
      <c r="E353" s="98">
        <f t="shared" si="63"/>
        <v>4296</v>
      </c>
      <c r="F353" s="97">
        <f>SUM(F360,F354,F363,F365)</f>
        <v>26</v>
      </c>
      <c r="G353" s="132"/>
      <c r="H353" s="97">
        <f>SUM(H360,H354,H363,H365)</f>
        <v>0</v>
      </c>
      <c r="I353" s="132"/>
      <c r="J353" s="97">
        <f>SUM(J360,J354,J363+J367,J365)</f>
        <v>-4769</v>
      </c>
      <c r="K353" s="132"/>
      <c r="L353" s="97">
        <f>SUM(L360,L354,L363,L365)</f>
        <v>4591</v>
      </c>
      <c r="M353" s="132"/>
      <c r="N353" s="98">
        <f t="shared" si="60"/>
        <v>-152</v>
      </c>
      <c r="O353" s="97">
        <f>SUM(O360,O354,O363,O365,O367)</f>
        <v>57</v>
      </c>
      <c r="P353" s="132"/>
      <c r="Q353" s="98">
        <f t="shared" si="61"/>
        <v>-95</v>
      </c>
      <c r="R353" s="97">
        <f>SUM(R360,R354,R363,R365,R367)</f>
        <v>4132</v>
      </c>
      <c r="S353" s="97">
        <f>SUM(S360,S354,S363,S365,S367)</f>
        <v>69</v>
      </c>
      <c r="T353" s="97">
        <f>SUM(T360,T354,T363,T365,T367)</f>
        <v>0</v>
      </c>
      <c r="U353" s="97">
        <f>SUM(U360,U354,U363,U365,U367)</f>
        <v>12</v>
      </c>
      <c r="V353" s="98">
        <f t="shared" si="58"/>
        <v>4201</v>
      </c>
      <c r="W353" s="99">
        <f t="shared" si="59"/>
        <v>-95</v>
      </c>
      <c r="X353" s="263"/>
    </row>
    <row r="354" spans="1:24" ht="24" customHeight="1">
      <c r="A354" s="100" t="s">
        <v>799</v>
      </c>
      <c r="B354" s="101" t="s">
        <v>381</v>
      </c>
      <c r="C354" s="102">
        <f>SUM(C355:C359)</f>
        <v>2908</v>
      </c>
      <c r="D354" s="102">
        <f>SUM(D355:D359)</f>
        <v>0</v>
      </c>
      <c r="E354" s="103">
        <f t="shared" si="63"/>
        <v>2908</v>
      </c>
      <c r="F354" s="102">
        <f>SUM(F355:F359)</f>
        <v>25</v>
      </c>
      <c r="G354" s="133"/>
      <c r="H354" s="102">
        <f>SUM(H355:H359)</f>
        <v>0</v>
      </c>
      <c r="I354" s="133"/>
      <c r="J354" s="102">
        <f>SUM(J355:J359)</f>
        <v>-1817</v>
      </c>
      <c r="K354" s="133"/>
      <c r="L354" s="102">
        <f>SUM(L355:L359)</f>
        <v>4103</v>
      </c>
      <c r="M354" s="133"/>
      <c r="N354" s="103">
        <f t="shared" si="60"/>
        <v>2311</v>
      </c>
      <c r="O354" s="102">
        <f>SUM(O355:O359)</f>
        <v>0</v>
      </c>
      <c r="P354" s="133"/>
      <c r="Q354" s="103">
        <f t="shared" si="61"/>
        <v>2311</v>
      </c>
      <c r="R354" s="102">
        <f>SUM(R355:R359)</f>
        <v>5219</v>
      </c>
      <c r="S354" s="102">
        <f>SUM(S355:S359)</f>
        <v>0</v>
      </c>
      <c r="T354" s="102">
        <f>SUM(T355:T359)</f>
        <v>0</v>
      </c>
      <c r="U354" s="102">
        <f>SUM(U355:U359)</f>
        <v>0</v>
      </c>
      <c r="V354" s="103">
        <f t="shared" si="58"/>
        <v>5219</v>
      </c>
      <c r="W354" s="104">
        <f t="shared" si="59"/>
        <v>2311</v>
      </c>
      <c r="X354" s="264"/>
    </row>
    <row r="355" spans="1:24" ht="24" customHeight="1">
      <c r="A355" s="105">
        <v>2240101</v>
      </c>
      <c r="B355" s="106" t="s">
        <v>122</v>
      </c>
      <c r="C355" s="122">
        <v>407</v>
      </c>
      <c r="D355" s="122">
        <v>0</v>
      </c>
      <c r="E355" s="123">
        <f t="shared" si="63"/>
        <v>407</v>
      </c>
      <c r="F355" s="122">
        <v>25</v>
      </c>
      <c r="G355" s="134" t="s">
        <v>578</v>
      </c>
      <c r="H355" s="122"/>
      <c r="I355" s="134"/>
      <c r="J355" s="122"/>
      <c r="K355" s="134"/>
      <c r="L355" s="122"/>
      <c r="M355" s="134"/>
      <c r="N355" s="123">
        <f t="shared" si="60"/>
        <v>25</v>
      </c>
      <c r="O355" s="122"/>
      <c r="P355" s="134"/>
      <c r="Q355" s="123">
        <f t="shared" si="61"/>
        <v>25</v>
      </c>
      <c r="R355" s="121">
        <f t="shared" ref="R355:S359" si="66">C355+N355</f>
        <v>432</v>
      </c>
      <c r="S355" s="122">
        <f t="shared" si="66"/>
        <v>0</v>
      </c>
      <c r="T355" s="122">
        <v>0</v>
      </c>
      <c r="U355" s="122">
        <v>0</v>
      </c>
      <c r="V355" s="123">
        <f t="shared" si="58"/>
        <v>432</v>
      </c>
      <c r="W355" s="107">
        <f t="shared" si="59"/>
        <v>25</v>
      </c>
      <c r="X355" s="265" t="s">
        <v>494</v>
      </c>
    </row>
    <row r="356" spans="1:24" ht="24" customHeight="1">
      <c r="A356" s="105">
        <v>2240106</v>
      </c>
      <c r="B356" s="106" t="s">
        <v>382</v>
      </c>
      <c r="C356" s="122">
        <v>9</v>
      </c>
      <c r="D356" s="122">
        <v>0</v>
      </c>
      <c r="E356" s="123">
        <f t="shared" si="63"/>
        <v>9</v>
      </c>
      <c r="F356" s="122"/>
      <c r="G356" s="134"/>
      <c r="H356" s="122"/>
      <c r="I356" s="134"/>
      <c r="J356" s="122"/>
      <c r="K356" s="134"/>
      <c r="L356" s="122"/>
      <c r="M356" s="134"/>
      <c r="N356" s="123">
        <f t="shared" si="60"/>
        <v>0</v>
      </c>
      <c r="O356" s="122"/>
      <c r="P356" s="134"/>
      <c r="Q356" s="123">
        <f t="shared" si="61"/>
        <v>0</v>
      </c>
      <c r="R356" s="121">
        <f t="shared" si="66"/>
        <v>9</v>
      </c>
      <c r="S356" s="122">
        <f t="shared" si="66"/>
        <v>0</v>
      </c>
      <c r="T356" s="122">
        <v>0</v>
      </c>
      <c r="U356" s="122">
        <v>0</v>
      </c>
      <c r="V356" s="123">
        <f t="shared" si="58"/>
        <v>9</v>
      </c>
      <c r="W356" s="107">
        <f t="shared" si="59"/>
        <v>0</v>
      </c>
      <c r="X356" s="265"/>
    </row>
    <row r="357" spans="1:24" ht="24" customHeight="1">
      <c r="A357" s="105">
        <v>2240107</v>
      </c>
      <c r="B357" s="106" t="s">
        <v>383</v>
      </c>
      <c r="C357" s="122">
        <v>9</v>
      </c>
      <c r="D357" s="122">
        <v>0</v>
      </c>
      <c r="E357" s="123">
        <f t="shared" si="63"/>
        <v>9</v>
      </c>
      <c r="F357" s="122"/>
      <c r="G357" s="134"/>
      <c r="H357" s="122"/>
      <c r="I357" s="134"/>
      <c r="J357" s="122"/>
      <c r="K357" s="134"/>
      <c r="L357" s="122"/>
      <c r="M357" s="134"/>
      <c r="N357" s="123">
        <f t="shared" si="60"/>
        <v>0</v>
      </c>
      <c r="O357" s="122"/>
      <c r="P357" s="134"/>
      <c r="Q357" s="123">
        <f t="shared" si="61"/>
        <v>0</v>
      </c>
      <c r="R357" s="121">
        <f t="shared" si="66"/>
        <v>9</v>
      </c>
      <c r="S357" s="122">
        <f t="shared" si="66"/>
        <v>0</v>
      </c>
      <c r="T357" s="122">
        <v>0</v>
      </c>
      <c r="U357" s="122">
        <v>0</v>
      </c>
      <c r="V357" s="123">
        <f t="shared" si="58"/>
        <v>9</v>
      </c>
      <c r="W357" s="107">
        <f t="shared" si="59"/>
        <v>0</v>
      </c>
      <c r="X357" s="265"/>
    </row>
    <row r="358" spans="1:24" ht="24" customHeight="1">
      <c r="A358" s="105">
        <v>2240108</v>
      </c>
      <c r="B358" s="106" t="s">
        <v>384</v>
      </c>
      <c r="C358" s="122">
        <v>140</v>
      </c>
      <c r="D358" s="122">
        <v>0</v>
      </c>
      <c r="E358" s="123">
        <f t="shared" si="63"/>
        <v>140</v>
      </c>
      <c r="F358" s="122"/>
      <c r="G358" s="134"/>
      <c r="H358" s="122"/>
      <c r="I358" s="134"/>
      <c r="J358" s="122"/>
      <c r="K358" s="134"/>
      <c r="L358" s="122"/>
      <c r="M358" s="134"/>
      <c r="N358" s="123">
        <f t="shared" si="60"/>
        <v>0</v>
      </c>
      <c r="O358" s="122"/>
      <c r="P358" s="134"/>
      <c r="Q358" s="123">
        <f t="shared" si="61"/>
        <v>0</v>
      </c>
      <c r="R358" s="121">
        <f t="shared" si="66"/>
        <v>140</v>
      </c>
      <c r="S358" s="122">
        <f t="shared" si="66"/>
        <v>0</v>
      </c>
      <c r="T358" s="122">
        <v>0</v>
      </c>
      <c r="U358" s="122">
        <v>0</v>
      </c>
      <c r="V358" s="123">
        <f t="shared" si="58"/>
        <v>140</v>
      </c>
      <c r="W358" s="107">
        <f t="shared" si="59"/>
        <v>0</v>
      </c>
      <c r="X358" s="265"/>
    </row>
    <row r="359" spans="1:24" ht="119.4" customHeight="1">
      <c r="A359" s="105">
        <v>2240199</v>
      </c>
      <c r="B359" s="106" t="s">
        <v>831</v>
      </c>
      <c r="C359" s="122">
        <v>2343</v>
      </c>
      <c r="D359" s="122">
        <v>0</v>
      </c>
      <c r="E359" s="123">
        <f t="shared" si="63"/>
        <v>2343</v>
      </c>
      <c r="F359" s="122"/>
      <c r="G359" s="134"/>
      <c r="H359" s="122"/>
      <c r="I359" s="134"/>
      <c r="J359" s="122">
        <v>-1817</v>
      </c>
      <c r="K359" s="134" t="s">
        <v>863</v>
      </c>
      <c r="L359" s="122">
        <v>4103</v>
      </c>
      <c r="M359" s="134" t="s">
        <v>841</v>
      </c>
      <c r="N359" s="123">
        <f t="shared" si="60"/>
        <v>2286</v>
      </c>
      <c r="O359" s="122"/>
      <c r="P359" s="134"/>
      <c r="Q359" s="123">
        <f t="shared" si="61"/>
        <v>2286</v>
      </c>
      <c r="R359" s="121">
        <f t="shared" si="66"/>
        <v>4629</v>
      </c>
      <c r="S359" s="122">
        <f t="shared" si="66"/>
        <v>0</v>
      </c>
      <c r="T359" s="122">
        <v>0</v>
      </c>
      <c r="U359" s="122">
        <v>0</v>
      </c>
      <c r="V359" s="123">
        <f t="shared" si="58"/>
        <v>4629</v>
      </c>
      <c r="W359" s="107">
        <f t="shared" si="59"/>
        <v>2286</v>
      </c>
      <c r="X359" s="265" t="s">
        <v>987</v>
      </c>
    </row>
    <row r="360" spans="1:24" ht="24" customHeight="1">
      <c r="A360" s="100" t="s">
        <v>800</v>
      </c>
      <c r="B360" s="101" t="s">
        <v>385</v>
      </c>
      <c r="C360" s="102">
        <f>SUM(C361:C362)</f>
        <v>1337</v>
      </c>
      <c r="D360" s="102">
        <f>SUM(D361:D362)</f>
        <v>0</v>
      </c>
      <c r="E360" s="103">
        <f t="shared" si="63"/>
        <v>1337</v>
      </c>
      <c r="F360" s="102">
        <f>SUM(F361:F362)</f>
        <v>0</v>
      </c>
      <c r="G360" s="133"/>
      <c r="H360" s="102">
        <f>SUM(H361:H362)</f>
        <v>0</v>
      </c>
      <c r="I360" s="133"/>
      <c r="J360" s="102">
        <f>SUM(J361:J362)</f>
        <v>-30</v>
      </c>
      <c r="K360" s="133"/>
      <c r="L360" s="102">
        <f>SUM(L361:L362)</f>
        <v>474</v>
      </c>
      <c r="M360" s="133"/>
      <c r="N360" s="103">
        <f t="shared" si="60"/>
        <v>444</v>
      </c>
      <c r="O360" s="102">
        <f>SUM(O361:O362)</f>
        <v>0</v>
      </c>
      <c r="P360" s="133"/>
      <c r="Q360" s="103">
        <f t="shared" si="61"/>
        <v>444</v>
      </c>
      <c r="R360" s="102">
        <f>SUM(R361:R362)</f>
        <v>1781</v>
      </c>
      <c r="S360" s="102">
        <f>SUM(S361:S362)</f>
        <v>0</v>
      </c>
      <c r="T360" s="102">
        <f>SUM(T361:T362)</f>
        <v>0</v>
      </c>
      <c r="U360" s="102">
        <f>SUM(U361:U362)</f>
        <v>0</v>
      </c>
      <c r="V360" s="103">
        <f t="shared" si="58"/>
        <v>1781</v>
      </c>
      <c r="W360" s="104">
        <f t="shared" si="59"/>
        <v>444</v>
      </c>
      <c r="X360" s="264"/>
    </row>
    <row r="361" spans="1:24" ht="24" customHeight="1">
      <c r="A361" s="105">
        <v>2240201</v>
      </c>
      <c r="B361" s="106" t="s">
        <v>122</v>
      </c>
      <c r="C361" s="122">
        <v>94</v>
      </c>
      <c r="D361" s="122">
        <v>0</v>
      </c>
      <c r="E361" s="123">
        <f t="shared" si="63"/>
        <v>94</v>
      </c>
      <c r="F361" s="122"/>
      <c r="G361" s="134"/>
      <c r="H361" s="122"/>
      <c r="I361" s="134"/>
      <c r="J361" s="122"/>
      <c r="K361" s="134"/>
      <c r="L361" s="122"/>
      <c r="M361" s="134"/>
      <c r="N361" s="123">
        <f t="shared" si="60"/>
        <v>0</v>
      </c>
      <c r="O361" s="122"/>
      <c r="P361" s="134"/>
      <c r="Q361" s="123">
        <f t="shared" si="61"/>
        <v>0</v>
      </c>
      <c r="R361" s="121">
        <f>C361+N361</f>
        <v>94</v>
      </c>
      <c r="S361" s="122">
        <f>D361+O361</f>
        <v>0</v>
      </c>
      <c r="T361" s="122"/>
      <c r="U361" s="122"/>
      <c r="V361" s="123">
        <f t="shared" si="58"/>
        <v>94</v>
      </c>
      <c r="W361" s="107">
        <f t="shared" si="59"/>
        <v>0</v>
      </c>
      <c r="X361" s="265"/>
    </row>
    <row r="362" spans="1:24" ht="100.2" customHeight="1">
      <c r="A362" s="105">
        <v>2240204</v>
      </c>
      <c r="B362" s="106" t="s">
        <v>386</v>
      </c>
      <c r="C362" s="122">
        <v>1243</v>
      </c>
      <c r="D362" s="122">
        <v>0</v>
      </c>
      <c r="E362" s="123">
        <f t="shared" si="63"/>
        <v>1243</v>
      </c>
      <c r="F362" s="122"/>
      <c r="G362" s="134"/>
      <c r="H362" s="122"/>
      <c r="I362" s="134"/>
      <c r="J362" s="122">
        <v>-30</v>
      </c>
      <c r="K362" s="134" t="s">
        <v>862</v>
      </c>
      <c r="L362" s="122">
        <v>474</v>
      </c>
      <c r="M362" s="134" t="s">
        <v>801</v>
      </c>
      <c r="N362" s="123">
        <f t="shared" si="60"/>
        <v>444</v>
      </c>
      <c r="O362" s="122"/>
      <c r="P362" s="134"/>
      <c r="Q362" s="123">
        <f t="shared" si="61"/>
        <v>444</v>
      </c>
      <c r="R362" s="121">
        <f>C362+N362</f>
        <v>1687</v>
      </c>
      <c r="S362" s="122">
        <f>D362+O362</f>
        <v>0</v>
      </c>
      <c r="T362" s="122"/>
      <c r="U362" s="122"/>
      <c r="V362" s="123">
        <f t="shared" si="58"/>
        <v>1687</v>
      </c>
      <c r="W362" s="107">
        <f t="shared" si="59"/>
        <v>444</v>
      </c>
      <c r="X362" s="265" t="s">
        <v>988</v>
      </c>
    </row>
    <row r="363" spans="1:24" ht="24" customHeight="1">
      <c r="A363" s="100" t="s">
        <v>802</v>
      </c>
      <c r="B363" s="101" t="s">
        <v>387</v>
      </c>
      <c r="C363" s="102">
        <f>C364</f>
        <v>39</v>
      </c>
      <c r="D363" s="102">
        <f>D364</f>
        <v>0</v>
      </c>
      <c r="E363" s="103">
        <f t="shared" si="63"/>
        <v>39</v>
      </c>
      <c r="F363" s="102">
        <f>F364</f>
        <v>1</v>
      </c>
      <c r="G363" s="133"/>
      <c r="H363" s="102">
        <f>H364</f>
        <v>0</v>
      </c>
      <c r="I363" s="133"/>
      <c r="J363" s="102">
        <f>J364</f>
        <v>0</v>
      </c>
      <c r="K363" s="133"/>
      <c r="L363" s="102">
        <f>L364</f>
        <v>0</v>
      </c>
      <c r="M363" s="133"/>
      <c r="N363" s="103">
        <f t="shared" si="60"/>
        <v>1</v>
      </c>
      <c r="O363" s="102">
        <f>O364</f>
        <v>0</v>
      </c>
      <c r="P363" s="133"/>
      <c r="Q363" s="103">
        <f t="shared" si="61"/>
        <v>1</v>
      </c>
      <c r="R363" s="102">
        <f>R364</f>
        <v>40</v>
      </c>
      <c r="S363" s="102">
        <f>S364</f>
        <v>0</v>
      </c>
      <c r="T363" s="102">
        <f>T364</f>
        <v>0</v>
      </c>
      <c r="U363" s="102">
        <f>U364</f>
        <v>0</v>
      </c>
      <c r="V363" s="103">
        <f t="shared" si="58"/>
        <v>40</v>
      </c>
      <c r="W363" s="104">
        <f t="shared" si="59"/>
        <v>1</v>
      </c>
      <c r="X363" s="264"/>
    </row>
    <row r="364" spans="1:24" ht="24" customHeight="1">
      <c r="A364" s="105">
        <v>2240550</v>
      </c>
      <c r="B364" s="106" t="s">
        <v>388</v>
      </c>
      <c r="C364" s="122">
        <v>39</v>
      </c>
      <c r="D364" s="122">
        <v>0</v>
      </c>
      <c r="E364" s="123">
        <f t="shared" si="63"/>
        <v>39</v>
      </c>
      <c r="F364" s="122">
        <v>1</v>
      </c>
      <c r="G364" s="134" t="s">
        <v>578</v>
      </c>
      <c r="H364" s="122"/>
      <c r="I364" s="134"/>
      <c r="J364" s="122"/>
      <c r="K364" s="134"/>
      <c r="L364" s="122"/>
      <c r="M364" s="134"/>
      <c r="N364" s="123">
        <f t="shared" si="60"/>
        <v>1</v>
      </c>
      <c r="O364" s="122"/>
      <c r="P364" s="134"/>
      <c r="Q364" s="123">
        <f t="shared" si="61"/>
        <v>1</v>
      </c>
      <c r="R364" s="121">
        <f>C364+N364</f>
        <v>40</v>
      </c>
      <c r="S364" s="122">
        <f>D364+O364</f>
        <v>0</v>
      </c>
      <c r="T364" s="122"/>
      <c r="U364" s="122"/>
      <c r="V364" s="123">
        <f t="shared" si="58"/>
        <v>40</v>
      </c>
      <c r="W364" s="107">
        <f t="shared" si="59"/>
        <v>1</v>
      </c>
      <c r="X364" s="265" t="s">
        <v>494</v>
      </c>
    </row>
    <row r="365" spans="1:24" ht="24" customHeight="1">
      <c r="A365" s="100" t="s">
        <v>803</v>
      </c>
      <c r="B365" s="101" t="s">
        <v>389</v>
      </c>
      <c r="C365" s="102">
        <f>C366</f>
        <v>0</v>
      </c>
      <c r="D365" s="102">
        <f>D366</f>
        <v>8</v>
      </c>
      <c r="E365" s="103">
        <f t="shared" si="63"/>
        <v>8</v>
      </c>
      <c r="F365" s="102">
        <f>F366</f>
        <v>0</v>
      </c>
      <c r="G365" s="133"/>
      <c r="H365" s="102">
        <f>H366</f>
        <v>0</v>
      </c>
      <c r="I365" s="133"/>
      <c r="J365" s="102">
        <f>J366</f>
        <v>-2922</v>
      </c>
      <c r="K365" s="133"/>
      <c r="L365" s="102">
        <f>L366</f>
        <v>14</v>
      </c>
      <c r="M365" s="133"/>
      <c r="N365" s="103">
        <f t="shared" si="60"/>
        <v>-2908</v>
      </c>
      <c r="O365" s="102">
        <f>O366</f>
        <v>0</v>
      </c>
      <c r="P365" s="133"/>
      <c r="Q365" s="103">
        <f t="shared" si="61"/>
        <v>-2908</v>
      </c>
      <c r="R365" s="102">
        <f>R366</f>
        <v>-2908</v>
      </c>
      <c r="S365" s="102">
        <f>S366</f>
        <v>8</v>
      </c>
      <c r="T365" s="102">
        <f>T366</f>
        <v>0</v>
      </c>
      <c r="U365" s="102">
        <f>U366</f>
        <v>8</v>
      </c>
      <c r="V365" s="103">
        <f t="shared" si="58"/>
        <v>-2900</v>
      </c>
      <c r="W365" s="104">
        <f t="shared" si="59"/>
        <v>-2908</v>
      </c>
      <c r="X365" s="264"/>
    </row>
    <row r="366" spans="1:24" ht="39.6" customHeight="1">
      <c r="A366" s="105">
        <v>2240799</v>
      </c>
      <c r="B366" s="106" t="s">
        <v>390</v>
      </c>
      <c r="C366" s="122"/>
      <c r="D366" s="122">
        <v>8</v>
      </c>
      <c r="E366" s="123">
        <f t="shared" si="63"/>
        <v>8</v>
      </c>
      <c r="F366" s="122"/>
      <c r="G366" s="134"/>
      <c r="H366" s="122"/>
      <c r="I366" s="134"/>
      <c r="J366" s="122">
        <v>-2922</v>
      </c>
      <c r="K366" s="134" t="s">
        <v>804</v>
      </c>
      <c r="L366" s="122">
        <v>14</v>
      </c>
      <c r="M366" s="134" t="s">
        <v>805</v>
      </c>
      <c r="N366" s="123">
        <f t="shared" si="60"/>
        <v>-2908</v>
      </c>
      <c r="O366" s="122"/>
      <c r="P366" s="134"/>
      <c r="Q366" s="123">
        <f t="shared" si="61"/>
        <v>-2908</v>
      </c>
      <c r="R366" s="121">
        <f>C366+N366</f>
        <v>-2908</v>
      </c>
      <c r="S366" s="122">
        <f>D366+O366</f>
        <v>8</v>
      </c>
      <c r="T366" s="122">
        <v>0</v>
      </c>
      <c r="U366" s="122">
        <v>8</v>
      </c>
      <c r="V366" s="123">
        <f t="shared" si="58"/>
        <v>-2900</v>
      </c>
      <c r="W366" s="107">
        <f t="shared" si="59"/>
        <v>-2908</v>
      </c>
      <c r="X366" s="265" t="s">
        <v>989</v>
      </c>
    </row>
    <row r="367" spans="1:24" ht="24" customHeight="1">
      <c r="A367" s="100">
        <v>22499</v>
      </c>
      <c r="B367" s="101" t="s">
        <v>832</v>
      </c>
      <c r="C367" s="102"/>
      <c r="D367" s="102">
        <v>4</v>
      </c>
      <c r="E367" s="103">
        <f t="shared" si="63"/>
        <v>4</v>
      </c>
      <c r="F367" s="102"/>
      <c r="G367" s="133"/>
      <c r="H367" s="102"/>
      <c r="I367" s="133"/>
      <c r="J367" s="102"/>
      <c r="K367" s="133"/>
      <c r="L367" s="102"/>
      <c r="M367" s="133"/>
      <c r="N367" s="103">
        <f t="shared" si="60"/>
        <v>0</v>
      </c>
      <c r="O367" s="102">
        <v>57</v>
      </c>
      <c r="P367" s="133" t="s">
        <v>833</v>
      </c>
      <c r="Q367" s="103">
        <f t="shared" si="61"/>
        <v>57</v>
      </c>
      <c r="R367" s="102"/>
      <c r="S367" s="102">
        <f>D367+O367</f>
        <v>61</v>
      </c>
      <c r="T367" s="102"/>
      <c r="U367" s="102">
        <v>4</v>
      </c>
      <c r="V367" s="103">
        <f t="shared" si="58"/>
        <v>61</v>
      </c>
      <c r="W367" s="104">
        <f t="shared" si="59"/>
        <v>57</v>
      </c>
      <c r="X367" s="264"/>
    </row>
    <row r="368" spans="1:24" ht="37.200000000000003" customHeight="1">
      <c r="A368" s="95" t="s">
        <v>806</v>
      </c>
      <c r="B368" s="96" t="s">
        <v>95</v>
      </c>
      <c r="C368" s="109">
        <v>1300</v>
      </c>
      <c r="D368" s="109"/>
      <c r="E368" s="98">
        <f t="shared" si="63"/>
        <v>1300</v>
      </c>
      <c r="F368" s="109"/>
      <c r="G368" s="132"/>
      <c r="H368" s="109"/>
      <c r="I368" s="132"/>
      <c r="J368" s="109">
        <v>-1146</v>
      </c>
      <c r="K368" s="132" t="s">
        <v>836</v>
      </c>
      <c r="L368" s="109"/>
      <c r="M368" s="132"/>
      <c r="N368" s="98">
        <f>F368+H368+J368+L368</f>
        <v>-1146</v>
      </c>
      <c r="O368" s="109"/>
      <c r="P368" s="132"/>
      <c r="Q368" s="98">
        <f t="shared" si="61"/>
        <v>-1146</v>
      </c>
      <c r="R368" s="109">
        <f>C368+N368</f>
        <v>154</v>
      </c>
      <c r="S368" s="109">
        <v>0</v>
      </c>
      <c r="T368" s="109">
        <v>0</v>
      </c>
      <c r="U368" s="109">
        <v>0</v>
      </c>
      <c r="V368" s="98">
        <f t="shared" si="58"/>
        <v>154</v>
      </c>
      <c r="W368" s="99">
        <f t="shared" si="59"/>
        <v>-1146</v>
      </c>
      <c r="X368" s="263" t="s">
        <v>990</v>
      </c>
    </row>
    <row r="369" spans="1:24" ht="24" customHeight="1">
      <c r="A369" s="95" t="s">
        <v>807</v>
      </c>
      <c r="B369" s="96" t="s">
        <v>93</v>
      </c>
      <c r="C369" s="97">
        <f>SUM(C370)</f>
        <v>820</v>
      </c>
      <c r="D369" s="97">
        <f>SUM(D370)</f>
        <v>0</v>
      </c>
      <c r="E369" s="98">
        <f t="shared" si="63"/>
        <v>820</v>
      </c>
      <c r="F369" s="97">
        <f>SUM(F370)</f>
        <v>0</v>
      </c>
      <c r="G369" s="132"/>
      <c r="H369" s="97">
        <f>SUM(H370)</f>
        <v>0</v>
      </c>
      <c r="I369" s="132"/>
      <c r="J369" s="97">
        <f>SUM(J370)</f>
        <v>-385</v>
      </c>
      <c r="K369" s="132"/>
      <c r="L369" s="97">
        <f>SUM(L370)</f>
        <v>679</v>
      </c>
      <c r="M369" s="132"/>
      <c r="N369" s="98">
        <f>F369+H369+J369+L369</f>
        <v>294</v>
      </c>
      <c r="O369" s="97">
        <f>SUM(O370)</f>
        <v>0</v>
      </c>
      <c r="P369" s="132"/>
      <c r="Q369" s="98">
        <f t="shared" si="61"/>
        <v>294</v>
      </c>
      <c r="R369" s="97">
        <f>SUM(R370)</f>
        <v>1114</v>
      </c>
      <c r="S369" s="97">
        <f>SUM(S370)</f>
        <v>0</v>
      </c>
      <c r="T369" s="97">
        <f>SUM(T370)</f>
        <v>0</v>
      </c>
      <c r="U369" s="97">
        <f>SUM(U370)</f>
        <v>0</v>
      </c>
      <c r="V369" s="98">
        <f t="shared" si="58"/>
        <v>1114</v>
      </c>
      <c r="W369" s="99">
        <f t="shared" si="59"/>
        <v>294</v>
      </c>
      <c r="X369" s="263"/>
    </row>
    <row r="370" spans="1:24" ht="94.2" customHeight="1">
      <c r="A370" s="105">
        <v>2299901</v>
      </c>
      <c r="B370" s="106" t="s">
        <v>93</v>
      </c>
      <c r="C370" s="122">
        <v>820</v>
      </c>
      <c r="D370" s="122">
        <v>0</v>
      </c>
      <c r="E370" s="123">
        <f t="shared" si="63"/>
        <v>820</v>
      </c>
      <c r="F370" s="122"/>
      <c r="G370" s="134"/>
      <c r="H370" s="122"/>
      <c r="I370" s="134"/>
      <c r="J370" s="122">
        <v>-385</v>
      </c>
      <c r="K370" s="134" t="s">
        <v>1006</v>
      </c>
      <c r="L370" s="122">
        <v>679</v>
      </c>
      <c r="M370" s="134" t="s">
        <v>808</v>
      </c>
      <c r="N370" s="123">
        <f>F370+H370+J370+L370</f>
        <v>294</v>
      </c>
      <c r="O370" s="122"/>
      <c r="P370" s="134"/>
      <c r="Q370" s="123">
        <f t="shared" si="61"/>
        <v>294</v>
      </c>
      <c r="R370" s="121">
        <f>C370+N370</f>
        <v>1114</v>
      </c>
      <c r="S370" s="122">
        <f>D370+O370</f>
        <v>0</v>
      </c>
      <c r="T370" s="122"/>
      <c r="U370" s="122"/>
      <c r="V370" s="123">
        <f t="shared" si="58"/>
        <v>1114</v>
      </c>
      <c r="W370" s="107">
        <f t="shared" si="59"/>
        <v>294</v>
      </c>
      <c r="X370" s="265" t="s">
        <v>1018</v>
      </c>
    </row>
    <row r="371" spans="1:24" ht="24" customHeight="1">
      <c r="A371" s="95" t="s">
        <v>809</v>
      </c>
      <c r="B371" s="96" t="s">
        <v>391</v>
      </c>
      <c r="C371" s="109">
        <f>C372</f>
        <v>2603</v>
      </c>
      <c r="D371" s="109">
        <f>D372</f>
        <v>0</v>
      </c>
      <c r="E371" s="98">
        <f t="shared" si="63"/>
        <v>2603</v>
      </c>
      <c r="F371" s="109">
        <f>SUM(F372)</f>
        <v>0</v>
      </c>
      <c r="G371" s="132"/>
      <c r="H371" s="109">
        <f>SUM(H372)</f>
        <v>0</v>
      </c>
      <c r="I371" s="132"/>
      <c r="J371" s="109">
        <f>SUM(J372)</f>
        <v>-1003</v>
      </c>
      <c r="K371" s="132"/>
      <c r="L371" s="109">
        <f>SUM(L372)</f>
        <v>0</v>
      </c>
      <c r="M371" s="132"/>
      <c r="N371" s="109">
        <f>SUM(N372)</f>
        <v>-1003</v>
      </c>
      <c r="O371" s="109"/>
      <c r="P371" s="132"/>
      <c r="Q371" s="98">
        <f t="shared" si="61"/>
        <v>-1003</v>
      </c>
      <c r="R371" s="109">
        <f>SUM(R372)</f>
        <v>1600</v>
      </c>
      <c r="S371" s="109">
        <f>SUM(S372)</f>
        <v>0</v>
      </c>
      <c r="T371" s="109">
        <v>0</v>
      </c>
      <c r="U371" s="109">
        <v>0</v>
      </c>
      <c r="V371" s="98">
        <f t="shared" si="58"/>
        <v>1600</v>
      </c>
      <c r="W371" s="99">
        <f t="shared" si="59"/>
        <v>-1003</v>
      </c>
      <c r="X371" s="263"/>
    </row>
    <row r="372" spans="1:24" ht="24" customHeight="1">
      <c r="A372" s="100" t="s">
        <v>810</v>
      </c>
      <c r="B372" s="101" t="s">
        <v>392</v>
      </c>
      <c r="C372" s="108">
        <f>SUM(C373)</f>
        <v>2603</v>
      </c>
      <c r="D372" s="108">
        <f>SUM(D373)</f>
        <v>0</v>
      </c>
      <c r="E372" s="103">
        <f t="shared" si="63"/>
        <v>2603</v>
      </c>
      <c r="F372" s="108">
        <f>SUM(F373)</f>
        <v>0</v>
      </c>
      <c r="G372" s="133"/>
      <c r="H372" s="108">
        <f>SUM(H373)</f>
        <v>0</v>
      </c>
      <c r="I372" s="133"/>
      <c r="J372" s="108">
        <f>SUM(J373)</f>
        <v>-1003</v>
      </c>
      <c r="K372" s="133"/>
      <c r="L372" s="108">
        <f>SUM(L373)</f>
        <v>0</v>
      </c>
      <c r="M372" s="133"/>
      <c r="N372" s="108">
        <f>SUM(N373)</f>
        <v>-1003</v>
      </c>
      <c r="O372" s="108"/>
      <c r="P372" s="133"/>
      <c r="Q372" s="103">
        <f t="shared" si="61"/>
        <v>-1003</v>
      </c>
      <c r="R372" s="108">
        <f>SUM(R373)</f>
        <v>1600</v>
      </c>
      <c r="S372" s="108">
        <f>SUM(S373)</f>
        <v>0</v>
      </c>
      <c r="T372" s="108">
        <v>0</v>
      </c>
      <c r="U372" s="108">
        <v>0</v>
      </c>
      <c r="V372" s="103">
        <f t="shared" si="58"/>
        <v>1600</v>
      </c>
      <c r="W372" s="104">
        <f t="shared" si="59"/>
        <v>-1003</v>
      </c>
      <c r="X372" s="264"/>
    </row>
    <row r="373" spans="1:24" ht="24" customHeight="1">
      <c r="A373" s="105">
        <v>2320301</v>
      </c>
      <c r="B373" s="106" t="s">
        <v>393</v>
      </c>
      <c r="C373" s="122">
        <v>2603</v>
      </c>
      <c r="D373" s="122">
        <v>0</v>
      </c>
      <c r="E373" s="123">
        <f t="shared" si="63"/>
        <v>2603</v>
      </c>
      <c r="F373" s="122"/>
      <c r="G373" s="134"/>
      <c r="H373" s="122"/>
      <c r="I373" s="134"/>
      <c r="J373" s="122">
        <v>-1003</v>
      </c>
      <c r="K373" s="134" t="s">
        <v>811</v>
      </c>
      <c r="L373" s="122"/>
      <c r="M373" s="134"/>
      <c r="N373" s="123">
        <f>F373+H373+J373+L373</f>
        <v>-1003</v>
      </c>
      <c r="O373" s="122"/>
      <c r="P373" s="134"/>
      <c r="Q373" s="123">
        <f t="shared" si="61"/>
        <v>-1003</v>
      </c>
      <c r="R373" s="121">
        <f>C373+N373</f>
        <v>1600</v>
      </c>
      <c r="S373" s="122">
        <f>D373+O373</f>
        <v>0</v>
      </c>
      <c r="T373" s="122">
        <v>0</v>
      </c>
      <c r="U373" s="122">
        <v>0</v>
      </c>
      <c r="V373" s="123">
        <f t="shared" si="58"/>
        <v>1600</v>
      </c>
      <c r="W373" s="107">
        <f t="shared" si="59"/>
        <v>-1003</v>
      </c>
      <c r="X373" s="265" t="s">
        <v>991</v>
      </c>
    </row>
    <row r="374" spans="1:24" ht="24" customHeight="1">
      <c r="A374" s="110"/>
      <c r="B374" s="111"/>
      <c r="C374" s="124"/>
      <c r="D374" s="124"/>
      <c r="E374" s="125">
        <f t="shared" si="63"/>
        <v>0</v>
      </c>
      <c r="F374" s="124"/>
      <c r="G374" s="134"/>
      <c r="H374" s="124"/>
      <c r="I374" s="134"/>
      <c r="J374" s="124"/>
      <c r="K374" s="134"/>
      <c r="L374" s="124"/>
      <c r="M374" s="134"/>
      <c r="N374" s="125">
        <f>F374+H374+J374+L374</f>
        <v>0</v>
      </c>
      <c r="O374" s="124"/>
      <c r="P374" s="134"/>
      <c r="Q374" s="125">
        <f t="shared" si="61"/>
        <v>0</v>
      </c>
      <c r="R374" s="124"/>
      <c r="S374" s="124"/>
      <c r="T374" s="124"/>
      <c r="U374" s="124"/>
      <c r="V374" s="125">
        <f t="shared" si="58"/>
        <v>0</v>
      </c>
      <c r="W374" s="112"/>
      <c r="X374" s="266"/>
    </row>
  </sheetData>
  <mergeCells count="13">
    <mergeCell ref="R4:V4"/>
    <mergeCell ref="W4:W5"/>
    <mergeCell ref="X4:X5"/>
    <mergeCell ref="A1:B1"/>
    <mergeCell ref="A2:X2"/>
    <mergeCell ref="A4:A5"/>
    <mergeCell ref="B4:B5"/>
    <mergeCell ref="C4:E4"/>
    <mergeCell ref="F4:G4"/>
    <mergeCell ref="H4:I4"/>
    <mergeCell ref="J4:K4"/>
    <mergeCell ref="L4:M4"/>
    <mergeCell ref="O4:P4"/>
  </mergeCells>
  <phoneticPr fontId="8" type="noConversion"/>
  <pageMargins left="0.67" right="0.19685039370078741" top="0.34" bottom="0.39370078740157483" header="0" footer="0"/>
  <pageSetup paperSize="9" scale="85" firstPageNumber="3" orientation="landscape" blackAndWhite="1" useFirstPageNumber="1" errors="blank"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sheetPr codeName="Sheet3">
    <tabColor rgb="FF00B050"/>
    <pageSetUpPr fitToPage="1"/>
  </sheetPr>
  <dimension ref="A1:L38"/>
  <sheetViews>
    <sheetView showGridLines="0" showZeros="0" zoomScale="85" zoomScaleNormal="85" workbookViewId="0">
      <pane xSplit="3" ySplit="1" topLeftCell="D2" activePane="bottomRight" state="frozen"/>
      <selection activeCell="C33" sqref="C33"/>
      <selection pane="topRight" activeCell="C33" sqref="C33"/>
      <selection pane="bottomLeft" activeCell="C33" sqref="C33"/>
      <selection pane="bottomRight" activeCell="M5" sqref="M5"/>
    </sheetView>
  </sheetViews>
  <sheetFormatPr defaultColWidth="9.09765625" defaultRowHeight="15.6"/>
  <cols>
    <col min="1" max="1" width="31.5" style="4" customWidth="1"/>
    <col min="2" max="2" width="10" style="3" customWidth="1"/>
    <col min="3" max="3" width="12.3984375" style="3" customWidth="1"/>
    <col min="4" max="4" width="10.69921875" style="2" customWidth="1"/>
    <col min="5" max="5" width="9.3984375" style="3" customWidth="1"/>
    <col min="6" max="6" width="17" style="2" customWidth="1"/>
    <col min="7" max="7" width="22" style="2" customWidth="1"/>
    <col min="8" max="8" width="9.59765625" style="2" customWidth="1"/>
    <col min="9" max="9" width="11.69921875" style="2" customWidth="1"/>
    <col min="10" max="10" width="9.69921875" style="2" customWidth="1"/>
    <col min="11" max="11" width="10.69921875" style="5" customWidth="1"/>
    <col min="12" max="12" width="12.19921875" style="2" customWidth="1"/>
    <col min="13" max="16384" width="9.09765625" style="2"/>
  </cols>
  <sheetData>
    <row r="1" spans="1:12">
      <c r="A1" s="56" t="s">
        <v>432</v>
      </c>
      <c r="B1" s="48"/>
      <c r="C1" s="48"/>
      <c r="D1" s="48"/>
      <c r="E1" s="48"/>
      <c r="F1" s="49"/>
      <c r="G1" s="49"/>
      <c r="H1" s="48"/>
      <c r="I1" s="48"/>
      <c r="J1" s="48"/>
      <c r="K1" s="48"/>
      <c r="L1" s="49"/>
    </row>
    <row r="2" spans="1:12" ht="25.8">
      <c r="A2" s="290" t="s">
        <v>490</v>
      </c>
      <c r="B2" s="290"/>
      <c r="C2" s="290"/>
      <c r="D2" s="290"/>
      <c r="E2" s="290"/>
      <c r="F2" s="290"/>
      <c r="G2" s="290"/>
      <c r="H2" s="290"/>
      <c r="I2" s="290"/>
      <c r="J2" s="290"/>
      <c r="K2" s="290"/>
      <c r="L2" s="290"/>
    </row>
    <row r="3" spans="1:12" ht="16.2" thickBot="1">
      <c r="A3" s="37"/>
      <c r="B3" s="38"/>
      <c r="C3" s="38"/>
      <c r="D3" s="38"/>
      <c r="E3" s="38"/>
      <c r="F3" s="37"/>
      <c r="G3" s="37"/>
      <c r="H3" s="38"/>
      <c r="I3" s="38"/>
      <c r="J3" s="38"/>
      <c r="K3" s="38"/>
      <c r="L3" s="50" t="s">
        <v>394</v>
      </c>
    </row>
    <row r="4" spans="1:12" ht="40.5" customHeight="1">
      <c r="A4" s="41" t="s">
        <v>1</v>
      </c>
      <c r="B4" s="42" t="s">
        <v>488</v>
      </c>
      <c r="C4" s="42" t="s">
        <v>491</v>
      </c>
      <c r="D4" s="42" t="s">
        <v>423</v>
      </c>
      <c r="E4" s="42" t="s">
        <v>424</v>
      </c>
      <c r="F4" s="43" t="s">
        <v>395</v>
      </c>
      <c r="G4" s="41" t="s">
        <v>2</v>
      </c>
      <c r="H4" s="42" t="s">
        <v>488</v>
      </c>
      <c r="I4" s="42" t="s">
        <v>491</v>
      </c>
      <c r="J4" s="42" t="s">
        <v>423</v>
      </c>
      <c r="K4" s="42" t="s">
        <v>424</v>
      </c>
      <c r="L4" s="43" t="s">
        <v>395</v>
      </c>
    </row>
    <row r="5" spans="1:12" ht="26.25" customHeight="1">
      <c r="A5" s="51" t="s">
        <v>396</v>
      </c>
      <c r="B5" s="44">
        <f t="shared" ref="B5:C5" si="0">SUM(B6:B14)</f>
        <v>36489</v>
      </c>
      <c r="C5" s="44">
        <f t="shared" si="0"/>
        <v>24748</v>
      </c>
      <c r="D5" s="44">
        <f t="shared" ref="D5:D11" si="1">C5-B5</f>
        <v>-11741</v>
      </c>
      <c r="E5" s="46">
        <f>D5/B5*100</f>
        <v>-32.176820411630899</v>
      </c>
      <c r="F5" s="291" t="s">
        <v>994</v>
      </c>
      <c r="G5" s="114" t="s">
        <v>425</v>
      </c>
      <c r="H5" s="44">
        <v>0</v>
      </c>
      <c r="I5" s="44">
        <v>0</v>
      </c>
      <c r="J5" s="44">
        <v>0</v>
      </c>
      <c r="K5" s="46"/>
      <c r="L5" s="294" t="s">
        <v>995</v>
      </c>
    </row>
    <row r="6" spans="1:12" ht="26.25" customHeight="1">
      <c r="A6" s="51" t="s">
        <v>398</v>
      </c>
      <c r="B6" s="44">
        <v>25296</v>
      </c>
      <c r="C6" s="44">
        <v>14810</v>
      </c>
      <c r="D6" s="44">
        <f t="shared" si="1"/>
        <v>-10486</v>
      </c>
      <c r="E6" s="116">
        <f>D6/B6*100</f>
        <v>-41.453194180898166</v>
      </c>
      <c r="F6" s="292"/>
      <c r="G6" s="53" t="s">
        <v>397</v>
      </c>
      <c r="H6" s="44">
        <v>0</v>
      </c>
      <c r="I6" s="44">
        <v>0</v>
      </c>
      <c r="J6" s="44">
        <v>0</v>
      </c>
      <c r="K6" s="46"/>
      <c r="L6" s="295"/>
    </row>
    <row r="7" spans="1:12" ht="26.25" customHeight="1">
      <c r="A7" s="51" t="s">
        <v>399</v>
      </c>
      <c r="B7" s="44">
        <v>1255</v>
      </c>
      <c r="C7" s="44">
        <v>0</v>
      </c>
      <c r="D7" s="44">
        <f t="shared" si="1"/>
        <v>-1255</v>
      </c>
      <c r="E7" s="46"/>
      <c r="F7" s="292"/>
      <c r="G7" s="52" t="s">
        <v>106</v>
      </c>
      <c r="H7" s="44">
        <v>20398</v>
      </c>
      <c r="I7" s="44">
        <v>18990</v>
      </c>
      <c r="J7" s="236">
        <f>I7-H7</f>
        <v>-1408</v>
      </c>
      <c r="K7" s="46">
        <f>J7/H7*100</f>
        <v>-6.9026375134817144</v>
      </c>
      <c r="L7" s="295"/>
    </row>
    <row r="8" spans="1:12" ht="26.25" customHeight="1">
      <c r="A8" s="51" t="s">
        <v>400</v>
      </c>
      <c r="B8" s="44">
        <v>50</v>
      </c>
      <c r="C8" s="44">
        <v>50</v>
      </c>
      <c r="D8" s="44">
        <f t="shared" si="1"/>
        <v>0</v>
      </c>
      <c r="E8" s="46">
        <f>D8/B8*100</f>
        <v>0</v>
      </c>
      <c r="F8" s="292"/>
      <c r="G8" s="52" t="s">
        <v>107</v>
      </c>
      <c r="H8" s="44">
        <v>0</v>
      </c>
      <c r="I8" s="44"/>
      <c r="J8" s="44">
        <v>0</v>
      </c>
      <c r="K8" s="46"/>
      <c r="L8" s="295"/>
    </row>
    <row r="9" spans="1:12" ht="26.25" customHeight="1">
      <c r="A9" s="51" t="s">
        <v>401</v>
      </c>
      <c r="B9" s="44">
        <v>9500</v>
      </c>
      <c r="C9" s="44">
        <v>9500</v>
      </c>
      <c r="D9" s="44">
        <f t="shared" si="1"/>
        <v>0</v>
      </c>
      <c r="E9" s="46">
        <f>D9/B9*100</f>
        <v>0</v>
      </c>
      <c r="F9" s="292"/>
      <c r="G9" s="52" t="s">
        <v>108</v>
      </c>
      <c r="H9" s="44">
        <v>9500</v>
      </c>
      <c r="I9" s="44">
        <v>9500</v>
      </c>
      <c r="J9" s="44">
        <f t="shared" ref="J9:J16" si="2">I9-H9</f>
        <v>0</v>
      </c>
      <c r="K9" s="46">
        <f>J9/H9*100</f>
        <v>0</v>
      </c>
      <c r="L9" s="295"/>
    </row>
    <row r="10" spans="1:12" ht="26.25" customHeight="1">
      <c r="A10" s="51" t="s">
        <v>402</v>
      </c>
      <c r="B10" s="44">
        <v>350</v>
      </c>
      <c r="C10" s="44">
        <v>350</v>
      </c>
      <c r="D10" s="44">
        <f t="shared" si="1"/>
        <v>0</v>
      </c>
      <c r="E10" s="46">
        <f>D10/B10*100</f>
        <v>0</v>
      </c>
      <c r="F10" s="292"/>
      <c r="G10" s="52" t="s">
        <v>403</v>
      </c>
      <c r="H10" s="44">
        <v>0</v>
      </c>
      <c r="I10" s="44"/>
      <c r="J10" s="44">
        <f t="shared" si="2"/>
        <v>0</v>
      </c>
      <c r="K10" s="46">
        <v>0</v>
      </c>
      <c r="L10" s="295"/>
    </row>
    <row r="11" spans="1:12" ht="26.25" customHeight="1">
      <c r="A11" s="51" t="s">
        <v>404</v>
      </c>
      <c r="B11" s="45">
        <v>38</v>
      </c>
      <c r="C11" s="45">
        <v>38</v>
      </c>
      <c r="D11" s="44">
        <f t="shared" si="1"/>
        <v>0</v>
      </c>
      <c r="E11" s="46">
        <f>D11/B11*100</f>
        <v>0</v>
      </c>
      <c r="F11" s="292"/>
      <c r="G11" s="53" t="s">
        <v>405</v>
      </c>
      <c r="H11" s="44">
        <v>0</v>
      </c>
      <c r="I11" s="44"/>
      <c r="J11" s="44">
        <f t="shared" si="2"/>
        <v>0</v>
      </c>
      <c r="K11" s="46">
        <v>0</v>
      </c>
      <c r="L11" s="295"/>
    </row>
    <row r="12" spans="1:12" ht="26.25" customHeight="1">
      <c r="A12" s="52" t="s">
        <v>406</v>
      </c>
      <c r="B12" s="45"/>
      <c r="C12" s="45"/>
      <c r="D12" s="44">
        <v>0</v>
      </c>
      <c r="E12" s="46"/>
      <c r="F12" s="292"/>
      <c r="G12" s="52" t="s">
        <v>407</v>
      </c>
      <c r="H12" s="44">
        <v>1003</v>
      </c>
      <c r="I12" s="44">
        <v>1003</v>
      </c>
      <c r="J12" s="44">
        <f t="shared" si="2"/>
        <v>0</v>
      </c>
      <c r="K12" s="46">
        <f>J12/H12*100</f>
        <v>0</v>
      </c>
      <c r="L12" s="295"/>
    </row>
    <row r="13" spans="1:12" ht="26.25" customHeight="1">
      <c r="A13" s="52" t="s">
        <v>408</v>
      </c>
      <c r="B13" s="45"/>
      <c r="C13" s="45"/>
      <c r="D13" s="44">
        <f>C13-B13</f>
        <v>0</v>
      </c>
      <c r="E13" s="46"/>
      <c r="F13" s="292"/>
      <c r="G13" s="52" t="s">
        <v>93</v>
      </c>
      <c r="H13" s="44">
        <v>0</v>
      </c>
      <c r="I13" s="44">
        <v>17000</v>
      </c>
      <c r="J13" s="44">
        <f t="shared" si="2"/>
        <v>17000</v>
      </c>
      <c r="K13" s="46" t="e">
        <f>J13/H13*100</f>
        <v>#DIV/0!</v>
      </c>
      <c r="L13" s="295"/>
    </row>
    <row r="14" spans="1:12" ht="26.25" customHeight="1">
      <c r="A14" s="52" t="s">
        <v>409</v>
      </c>
      <c r="B14" s="45">
        <v>0</v>
      </c>
      <c r="C14" s="45">
        <v>0</v>
      </c>
      <c r="D14" s="44">
        <v>0</v>
      </c>
      <c r="E14" s="46"/>
      <c r="F14" s="292"/>
      <c r="G14" s="136" t="s">
        <v>439</v>
      </c>
      <c r="H14" s="44">
        <v>0</v>
      </c>
      <c r="I14" s="44">
        <v>0</v>
      </c>
      <c r="J14" s="44">
        <f t="shared" si="2"/>
        <v>0</v>
      </c>
      <c r="K14" s="46" t="e">
        <f>J14/H14*100</f>
        <v>#DIV/0!</v>
      </c>
      <c r="L14" s="295"/>
    </row>
    <row r="15" spans="1:12" ht="26.25" customHeight="1">
      <c r="A15" s="54" t="s">
        <v>40</v>
      </c>
      <c r="B15" s="44">
        <f t="shared" ref="B15:C15" si="3">SUM(B6:B14)</f>
        <v>36489</v>
      </c>
      <c r="C15" s="44">
        <f t="shared" si="3"/>
        <v>24748</v>
      </c>
      <c r="D15" s="44">
        <f>C15-B15</f>
        <v>-11741</v>
      </c>
      <c r="E15" s="46">
        <f>D15/B15*100</f>
        <v>-32.176820411630899</v>
      </c>
      <c r="F15" s="292"/>
      <c r="G15" s="54" t="s">
        <v>41</v>
      </c>
      <c r="H15" s="44">
        <f>SUM(H5:H14)</f>
        <v>30901</v>
      </c>
      <c r="I15" s="44">
        <f>SUM(I5:I14)</f>
        <v>46493</v>
      </c>
      <c r="J15" s="44">
        <f t="shared" si="2"/>
        <v>15592</v>
      </c>
      <c r="K15" s="46">
        <f>J15/H15*100</f>
        <v>50.457913983366232</v>
      </c>
      <c r="L15" s="295"/>
    </row>
    <row r="16" spans="1:12" ht="26.25" customHeight="1">
      <c r="A16" s="52" t="s">
        <v>410</v>
      </c>
      <c r="B16" s="45">
        <v>10</v>
      </c>
      <c r="C16" s="45">
        <v>10</v>
      </c>
      <c r="D16" s="44">
        <f>C16-B16</f>
        <v>0</v>
      </c>
      <c r="E16" s="116">
        <f>D16/B16*100</f>
        <v>0</v>
      </c>
      <c r="F16" s="292"/>
      <c r="G16" s="52" t="s">
        <v>411</v>
      </c>
      <c r="H16" s="44">
        <v>6025</v>
      </c>
      <c r="I16" s="44">
        <v>1462</v>
      </c>
      <c r="J16" s="44">
        <f t="shared" si="2"/>
        <v>-4563</v>
      </c>
      <c r="K16" s="46">
        <f>J16/H16*100</f>
        <v>-75.734439834024897</v>
      </c>
      <c r="L16" s="295"/>
    </row>
    <row r="17" spans="1:12" ht="26.25" customHeight="1">
      <c r="A17" s="52" t="s">
        <v>50</v>
      </c>
      <c r="B17" s="45"/>
      <c r="C17" s="45">
        <v>17000</v>
      </c>
      <c r="D17" s="44">
        <f>C17-B17</f>
        <v>17000</v>
      </c>
      <c r="E17" s="46" t="e">
        <f>D17/B17*100</f>
        <v>#DIV/0!</v>
      </c>
      <c r="F17" s="292"/>
      <c r="G17" s="52" t="s">
        <v>47</v>
      </c>
      <c r="H17" s="44">
        <v>4650</v>
      </c>
      <c r="I17" s="44">
        <v>4650</v>
      </c>
      <c r="J17" s="44">
        <v>0</v>
      </c>
      <c r="K17" s="46"/>
      <c r="L17" s="295"/>
    </row>
    <row r="18" spans="1:12" ht="26.25" customHeight="1">
      <c r="A18" s="114" t="s">
        <v>877</v>
      </c>
      <c r="B18" s="45"/>
      <c r="C18" s="45">
        <v>4650</v>
      </c>
      <c r="D18" s="44">
        <f>C18-B18</f>
        <v>4650</v>
      </c>
      <c r="E18" s="46" t="e">
        <f>D18/B18*100</f>
        <v>#DIV/0!</v>
      </c>
      <c r="F18" s="292"/>
      <c r="G18" s="52" t="s">
        <v>413</v>
      </c>
      <c r="H18" s="44">
        <v>1120</v>
      </c>
      <c r="I18" s="44">
        <v>0</v>
      </c>
      <c r="J18" s="44">
        <f>I18-H18</f>
        <v>-1120</v>
      </c>
      <c r="K18" s="46">
        <f>J18/H18*100</f>
        <v>-100</v>
      </c>
      <c r="L18" s="295"/>
    </row>
    <row r="19" spans="1:12" ht="26.25" customHeight="1">
      <c r="A19" s="114" t="s">
        <v>429</v>
      </c>
      <c r="B19" s="45"/>
      <c r="C19" s="45"/>
      <c r="D19" s="44">
        <v>0</v>
      </c>
      <c r="E19" s="46">
        <v>0</v>
      </c>
      <c r="F19" s="292"/>
      <c r="G19" s="52"/>
      <c r="H19" s="44"/>
      <c r="I19" s="44"/>
      <c r="J19" s="44"/>
      <c r="K19" s="46"/>
      <c r="L19" s="295"/>
    </row>
    <row r="20" spans="1:12" ht="26.25" customHeight="1">
      <c r="A20" s="53" t="s">
        <v>412</v>
      </c>
      <c r="B20" s="45">
        <v>6197</v>
      </c>
      <c r="C20" s="45">
        <v>6197</v>
      </c>
      <c r="D20" s="45"/>
      <c r="E20" s="46"/>
      <c r="F20" s="292"/>
      <c r="G20" s="52"/>
      <c r="H20" s="44"/>
      <c r="I20" s="44"/>
      <c r="J20" s="44"/>
      <c r="K20" s="46"/>
      <c r="L20" s="295"/>
    </row>
    <row r="21" spans="1:12" ht="26.25" customHeight="1">
      <c r="A21" s="52"/>
      <c r="B21" s="45"/>
      <c r="C21" s="45"/>
      <c r="D21" s="45"/>
      <c r="E21" s="46"/>
      <c r="F21" s="292"/>
      <c r="G21" s="52"/>
      <c r="H21" s="44"/>
      <c r="I21" s="44"/>
      <c r="J21" s="44"/>
      <c r="K21" s="46"/>
      <c r="L21" s="295"/>
    </row>
    <row r="22" spans="1:12" ht="40.200000000000003" customHeight="1" thickBot="1">
      <c r="A22" s="55" t="s">
        <v>57</v>
      </c>
      <c r="B22" s="47">
        <f>SUM(B15:B20)</f>
        <v>42696</v>
      </c>
      <c r="C22" s="47">
        <f t="shared" ref="C22:D22" si="4">SUM(C15:C20)</f>
        <v>52605</v>
      </c>
      <c r="D22" s="47">
        <f t="shared" si="4"/>
        <v>9909</v>
      </c>
      <c r="E22" s="115">
        <f>D22/B22*100</f>
        <v>23.208263069139967</v>
      </c>
      <c r="F22" s="293"/>
      <c r="G22" s="55" t="s">
        <v>58</v>
      </c>
      <c r="H22" s="47">
        <f>SUM(H15:H18)</f>
        <v>42696</v>
      </c>
      <c r="I22" s="47">
        <f>SUM(I15:I18)</f>
        <v>52605</v>
      </c>
      <c r="J22" s="47">
        <f>I22-H22</f>
        <v>9909</v>
      </c>
      <c r="K22" s="115">
        <f>J22/H22*100</f>
        <v>23.208263069139967</v>
      </c>
      <c r="L22" s="296"/>
    </row>
    <row r="23" spans="1:12">
      <c r="A23" s="36"/>
      <c r="B23" s="36"/>
      <c r="C23" s="36"/>
      <c r="D23" s="36"/>
      <c r="E23" s="213"/>
      <c r="F23" s="36"/>
      <c r="G23" s="36"/>
      <c r="H23" s="36"/>
      <c r="I23" s="36"/>
      <c r="J23" s="36"/>
      <c r="K23" s="36"/>
      <c r="L23" s="36"/>
    </row>
    <row r="24" spans="1:12">
      <c r="A24" s="36"/>
      <c r="B24" s="36"/>
      <c r="C24" s="36"/>
      <c r="D24" s="36"/>
      <c r="E24" s="213"/>
      <c r="F24" s="36"/>
      <c r="G24" s="36"/>
      <c r="H24" s="36"/>
      <c r="I24" s="36"/>
      <c r="J24" s="36"/>
      <c r="K24" s="36"/>
      <c r="L24" s="36"/>
    </row>
    <row r="25" spans="1:12" ht="32.4">
      <c r="A25" s="36"/>
      <c r="B25" s="39"/>
      <c r="C25" s="39"/>
      <c r="D25" s="39"/>
      <c r="E25" s="213"/>
      <c r="F25" s="36"/>
      <c r="G25" s="40"/>
      <c r="H25" s="36"/>
      <c r="I25" s="36"/>
      <c r="J25" s="36"/>
      <c r="K25" s="36"/>
      <c r="L25" s="36"/>
    </row>
    <row r="26" spans="1:12">
      <c r="A26" s="36"/>
      <c r="B26" s="36"/>
      <c r="C26" s="36"/>
      <c r="D26" s="36"/>
      <c r="E26" s="213"/>
      <c r="F26" s="36"/>
      <c r="G26" s="36"/>
      <c r="H26" s="36"/>
      <c r="I26" s="36"/>
      <c r="J26" s="36"/>
      <c r="K26" s="36"/>
      <c r="L26" s="36"/>
    </row>
    <row r="27" spans="1:12">
      <c r="A27" s="36"/>
      <c r="B27" s="36"/>
      <c r="C27" s="36"/>
      <c r="D27" s="36"/>
      <c r="E27" s="213"/>
      <c r="F27" s="36"/>
      <c r="G27" s="36"/>
      <c r="H27" s="36"/>
      <c r="I27" s="36"/>
      <c r="J27" s="36"/>
      <c r="K27" s="36"/>
      <c r="L27" s="36"/>
    </row>
    <row r="28" spans="1:12">
      <c r="A28" s="36"/>
      <c r="B28" s="36"/>
      <c r="C28" s="36"/>
      <c r="D28" s="36"/>
      <c r="E28" s="213"/>
      <c r="F28" s="36"/>
      <c r="G28" s="36"/>
      <c r="H28" s="36"/>
      <c r="I28" s="36"/>
      <c r="J28" s="36"/>
      <c r="K28" s="36"/>
      <c r="L28" s="36"/>
    </row>
    <row r="29" spans="1:12">
      <c r="A29" s="36"/>
      <c r="B29" s="36"/>
      <c r="C29" s="36"/>
      <c r="D29" s="36"/>
      <c r="E29" s="213"/>
      <c r="F29" s="36"/>
      <c r="G29" s="36"/>
      <c r="H29" s="36"/>
      <c r="I29" s="36"/>
      <c r="J29" s="36"/>
      <c r="K29" s="36"/>
      <c r="L29" s="36"/>
    </row>
    <row r="30" spans="1:12">
      <c r="A30" s="36"/>
      <c r="B30" s="36"/>
      <c r="C30" s="36"/>
      <c r="D30" s="36"/>
      <c r="E30" s="213"/>
      <c r="F30" s="36"/>
      <c r="G30" s="36"/>
      <c r="H30" s="36"/>
      <c r="I30" s="36"/>
      <c r="J30" s="36"/>
      <c r="K30" s="36"/>
      <c r="L30" s="36"/>
    </row>
    <row r="31" spans="1:12">
      <c r="A31" s="36"/>
      <c r="B31" s="36"/>
      <c r="C31" s="36"/>
      <c r="D31" s="36"/>
      <c r="E31" s="213"/>
      <c r="F31" s="36"/>
      <c r="G31" s="36"/>
      <c r="H31" s="36"/>
      <c r="I31" s="36"/>
      <c r="J31" s="36"/>
      <c r="K31" s="36"/>
      <c r="L31" s="36"/>
    </row>
    <row r="32" spans="1:12">
      <c r="E32" s="213"/>
    </row>
    <row r="33" spans="5:5">
      <c r="E33" s="213"/>
    </row>
    <row r="34" spans="5:5">
      <c r="E34" s="213"/>
    </row>
    <row r="35" spans="5:5">
      <c r="E35" s="213"/>
    </row>
    <row r="36" spans="5:5">
      <c r="E36" s="213"/>
    </row>
    <row r="37" spans="5:5">
      <c r="E37" s="213"/>
    </row>
    <row r="38" spans="5:5">
      <c r="E38" s="213"/>
    </row>
  </sheetData>
  <mergeCells count="3">
    <mergeCell ref="A2:L2"/>
    <mergeCell ref="F5:F22"/>
    <mergeCell ref="L5:L22"/>
  </mergeCells>
  <phoneticPr fontId="7" type="noConversion"/>
  <pageMargins left="0.55118110236220474" right="0.15748031496062992" top="0.51181102362204722" bottom="0.35433070866141736" header="0.23622047244094491" footer="0"/>
  <pageSetup paperSize="9" scale="78" firstPageNumber="24" orientation="landscape" blackAndWhite="1" useFirstPageNumber="1" r:id="rId1"/>
  <headerFooter alignWithMargins="0">
    <oddFooter>&amp;C&amp;"宋体,常规"&amp;10 30</oddFooter>
  </headerFooter>
</worksheet>
</file>

<file path=xl/worksheets/sheet5.xml><?xml version="1.0" encoding="utf-8"?>
<worksheet xmlns="http://schemas.openxmlformats.org/spreadsheetml/2006/main" xmlns:r="http://schemas.openxmlformats.org/officeDocument/2006/relationships">
  <sheetPr codeName="Sheet4">
    <tabColor rgb="FF00B050"/>
    <pageSetUpPr fitToPage="1"/>
  </sheetPr>
  <dimension ref="A1:K23"/>
  <sheetViews>
    <sheetView zoomScale="80" zoomScaleNormal="80" workbookViewId="0">
      <pane xSplit="1" ySplit="6" topLeftCell="B7" activePane="bottomRight" state="frozen"/>
      <selection activeCell="K10" sqref="K10"/>
      <selection pane="topRight" activeCell="K10" sqref="K10"/>
      <selection pane="bottomLeft" activeCell="K10" sqref="K10"/>
      <selection pane="bottomRight" activeCell="D8" sqref="D8"/>
    </sheetView>
  </sheetViews>
  <sheetFormatPr defaultColWidth="10.8984375" defaultRowHeight="15.6"/>
  <cols>
    <col min="1" max="1" width="34.5" style="7" customWidth="1"/>
    <col min="2" max="4" width="7.69921875" style="7" customWidth="1"/>
    <col min="5" max="5" width="11.09765625" style="7" customWidth="1"/>
    <col min="6" max="6" width="31.69921875" style="8" customWidth="1"/>
    <col min="7" max="7" width="8.59765625" style="8" customWidth="1"/>
    <col min="8" max="9" width="8.59765625" style="7" customWidth="1"/>
    <col min="10" max="255" width="9" style="7" customWidth="1"/>
    <col min="256" max="256" width="34.5" style="7" customWidth="1"/>
    <col min="257" max="16384" width="10.8984375" style="7"/>
  </cols>
  <sheetData>
    <row r="1" spans="1:11" ht="24" customHeight="1">
      <c r="A1" s="35" t="s">
        <v>433</v>
      </c>
      <c r="I1" s="9"/>
    </row>
    <row r="2" spans="1:11" ht="30.6">
      <c r="A2" s="297" t="s">
        <v>496</v>
      </c>
      <c r="B2" s="298"/>
      <c r="C2" s="298"/>
      <c r="D2" s="298"/>
      <c r="E2" s="298"/>
      <c r="F2" s="298"/>
      <c r="G2" s="298"/>
      <c r="H2" s="298"/>
      <c r="I2" s="298"/>
    </row>
    <row r="3" spans="1:11">
      <c r="A3" s="10"/>
      <c r="B3" s="10"/>
      <c r="C3" s="11"/>
      <c r="D3" s="11"/>
      <c r="E3" s="11"/>
      <c r="F3" s="12"/>
      <c r="G3" s="12"/>
      <c r="H3" s="299" t="s">
        <v>0</v>
      </c>
      <c r="I3" s="299"/>
    </row>
    <row r="4" spans="1:11" ht="24.9" customHeight="1">
      <c r="A4" s="300" t="s">
        <v>59</v>
      </c>
      <c r="B4" s="301"/>
      <c r="C4" s="301"/>
      <c r="D4" s="301"/>
      <c r="E4" s="302"/>
      <c r="F4" s="300" t="s">
        <v>60</v>
      </c>
      <c r="G4" s="301"/>
      <c r="H4" s="301"/>
      <c r="I4" s="301"/>
      <c r="J4" s="302"/>
    </row>
    <row r="5" spans="1:11" s="6" customFormat="1" ht="30" customHeight="1">
      <c r="A5" s="311" t="s">
        <v>61</v>
      </c>
      <c r="B5" s="303" t="s">
        <v>62</v>
      </c>
      <c r="C5" s="304"/>
      <c r="D5" s="304"/>
      <c r="E5" s="305"/>
      <c r="F5" s="305" t="s">
        <v>61</v>
      </c>
      <c r="G5" s="300" t="s">
        <v>62</v>
      </c>
      <c r="H5" s="301"/>
      <c r="I5" s="301"/>
      <c r="J5" s="302"/>
    </row>
    <row r="6" spans="1:11" s="6" customFormat="1" ht="54" customHeight="1">
      <c r="A6" s="311"/>
      <c r="B6" s="60" t="s">
        <v>497</v>
      </c>
      <c r="C6" s="60" t="s">
        <v>489</v>
      </c>
      <c r="D6" s="57" t="s">
        <v>63</v>
      </c>
      <c r="E6" s="60" t="s">
        <v>422</v>
      </c>
      <c r="F6" s="312"/>
      <c r="G6" s="60" t="s">
        <v>497</v>
      </c>
      <c r="H6" s="60" t="s">
        <v>489</v>
      </c>
      <c r="I6" s="13" t="s">
        <v>63</v>
      </c>
      <c r="J6" s="60" t="s">
        <v>422</v>
      </c>
    </row>
    <row r="7" spans="1:11" s="6" customFormat="1" ht="24.9" customHeight="1">
      <c r="A7" s="14" t="s">
        <v>64</v>
      </c>
      <c r="B7" s="15">
        <f>SUM(B8:B12)</f>
        <v>150</v>
      </c>
      <c r="C7" s="15">
        <v>215</v>
      </c>
      <c r="D7" s="117">
        <v>0.43330000000000002</v>
      </c>
      <c r="E7" s="306" t="s">
        <v>495</v>
      </c>
      <c r="F7" s="61" t="s">
        <v>65</v>
      </c>
      <c r="G7" s="15">
        <v>3</v>
      </c>
      <c r="H7" s="15">
        <v>3</v>
      </c>
      <c r="I7" s="117">
        <v>0</v>
      </c>
      <c r="J7" s="308" t="s">
        <v>438</v>
      </c>
    </row>
    <row r="8" spans="1:11" s="6" customFormat="1" ht="32.25" customHeight="1">
      <c r="A8" s="17" t="s">
        <v>66</v>
      </c>
      <c r="B8" s="18">
        <v>0</v>
      </c>
      <c r="C8" s="18">
        <v>0</v>
      </c>
      <c r="D8" s="19"/>
      <c r="E8" s="307"/>
      <c r="F8" s="61" t="s">
        <v>67</v>
      </c>
      <c r="G8" s="20">
        <v>3</v>
      </c>
      <c r="H8" s="20">
        <v>3</v>
      </c>
      <c r="I8" s="117">
        <v>0</v>
      </c>
      <c r="J8" s="309"/>
    </row>
    <row r="9" spans="1:11" s="6" customFormat="1" ht="24.9" customHeight="1">
      <c r="A9" s="17" t="s">
        <v>68</v>
      </c>
      <c r="B9" s="18">
        <v>0</v>
      </c>
      <c r="C9" s="18">
        <v>0</v>
      </c>
      <c r="D9" s="19"/>
      <c r="E9" s="307"/>
      <c r="F9" s="8" t="s">
        <v>69</v>
      </c>
      <c r="G9" s="20">
        <v>0</v>
      </c>
      <c r="H9" s="20">
        <v>0</v>
      </c>
      <c r="I9" s="20"/>
      <c r="J9" s="309"/>
    </row>
    <row r="10" spans="1:11" s="6" customFormat="1" ht="24.9" customHeight="1">
      <c r="A10" s="17" t="s">
        <v>70</v>
      </c>
      <c r="B10" s="18">
        <v>0</v>
      </c>
      <c r="C10" s="18">
        <v>0</v>
      </c>
      <c r="D10" s="19"/>
      <c r="E10" s="307"/>
      <c r="F10" s="61" t="s">
        <v>71</v>
      </c>
      <c r="G10" s="20">
        <v>0</v>
      </c>
      <c r="H10" s="20">
        <v>0</v>
      </c>
      <c r="I10" s="20"/>
      <c r="J10" s="309"/>
      <c r="K10" s="186"/>
    </row>
    <row r="11" spans="1:11" s="6" customFormat="1" ht="24.9" customHeight="1">
      <c r="A11" s="17" t="s">
        <v>72</v>
      </c>
      <c r="B11" s="18">
        <v>0</v>
      </c>
      <c r="C11" s="18">
        <v>0</v>
      </c>
      <c r="D11" s="19"/>
      <c r="E11" s="307"/>
      <c r="F11" s="61" t="s">
        <v>73</v>
      </c>
      <c r="G11" s="20">
        <v>0</v>
      </c>
      <c r="H11" s="20">
        <v>0</v>
      </c>
      <c r="I11" s="117"/>
      <c r="J11" s="309"/>
    </row>
    <row r="12" spans="1:11" s="6" customFormat="1" ht="24.9" customHeight="1">
      <c r="A12" s="17" t="s">
        <v>74</v>
      </c>
      <c r="B12" s="18">
        <v>150</v>
      </c>
      <c r="C12" s="18">
        <v>215</v>
      </c>
      <c r="D12" s="117">
        <v>0.43330000000000002</v>
      </c>
      <c r="E12" s="307"/>
      <c r="F12" s="62"/>
      <c r="G12" s="21"/>
      <c r="H12" s="21"/>
      <c r="I12" s="21"/>
      <c r="J12" s="309"/>
    </row>
    <row r="13" spans="1:11" s="6" customFormat="1" ht="24.9" customHeight="1">
      <c r="A13" s="13" t="s">
        <v>75</v>
      </c>
      <c r="B13" s="22">
        <v>150</v>
      </c>
      <c r="C13" s="22">
        <v>215</v>
      </c>
      <c r="D13" s="117">
        <v>0.43330000000000002</v>
      </c>
      <c r="E13" s="307"/>
      <c r="F13" s="59" t="s">
        <v>76</v>
      </c>
      <c r="G13" s="22">
        <v>3</v>
      </c>
      <c r="H13" s="22">
        <v>3</v>
      </c>
      <c r="I13" s="117">
        <v>0</v>
      </c>
      <c r="J13" s="309"/>
    </row>
    <row r="14" spans="1:11" s="6" customFormat="1" ht="27" customHeight="1">
      <c r="A14" s="14" t="s">
        <v>77</v>
      </c>
      <c r="B14" s="15">
        <v>3</v>
      </c>
      <c r="C14" s="15">
        <v>3</v>
      </c>
      <c r="D14" s="117">
        <v>0</v>
      </c>
      <c r="E14" s="307"/>
      <c r="F14" s="61" t="s">
        <v>78</v>
      </c>
      <c r="G14" s="15"/>
      <c r="H14" s="15"/>
      <c r="I14" s="16"/>
      <c r="J14" s="309"/>
    </row>
    <row r="15" spans="1:11" s="6" customFormat="1" ht="24.9" customHeight="1">
      <c r="A15" s="17" t="s">
        <v>79</v>
      </c>
      <c r="B15" s="18">
        <v>3</v>
      </c>
      <c r="C15" s="18">
        <v>3</v>
      </c>
      <c r="D15" s="117">
        <v>0</v>
      </c>
      <c r="E15" s="307"/>
      <c r="F15" s="63" t="s">
        <v>80</v>
      </c>
      <c r="G15" s="18"/>
      <c r="H15" s="18"/>
      <c r="I15" s="18"/>
      <c r="J15" s="309"/>
    </row>
    <row r="16" spans="1:11" s="6" customFormat="1" ht="24.9" customHeight="1">
      <c r="A16" s="17"/>
      <c r="B16" s="18"/>
      <c r="C16" s="18"/>
      <c r="D16" s="19"/>
      <c r="E16" s="307"/>
      <c r="F16" s="61" t="s">
        <v>81</v>
      </c>
      <c r="G16" s="18">
        <v>150</v>
      </c>
      <c r="H16" s="18">
        <v>215</v>
      </c>
      <c r="I16" s="117">
        <v>0.43330000000000002</v>
      </c>
      <c r="J16" s="309"/>
    </row>
    <row r="17" spans="1:10" s="25" customFormat="1" ht="24.9" customHeight="1">
      <c r="A17" s="23"/>
      <c r="B17" s="24"/>
      <c r="C17" s="24"/>
      <c r="D17" s="23"/>
      <c r="E17" s="307"/>
      <c r="F17" s="64"/>
      <c r="G17" s="24"/>
      <c r="H17" s="24"/>
      <c r="I17" s="18"/>
      <c r="J17" s="309"/>
    </row>
    <row r="18" spans="1:10" s="6" customFormat="1" ht="24.9" customHeight="1">
      <c r="A18" s="17" t="s">
        <v>82</v>
      </c>
      <c r="B18" s="18"/>
      <c r="C18" s="18"/>
      <c r="D18" s="19"/>
      <c r="E18" s="307"/>
      <c r="F18" s="63" t="s">
        <v>83</v>
      </c>
      <c r="G18" s="18"/>
      <c r="H18" s="18"/>
      <c r="I18" s="18"/>
      <c r="J18" s="309"/>
    </row>
    <row r="19" spans="1:10" s="6" customFormat="1" ht="24.9" customHeight="1">
      <c r="A19" s="13" t="s">
        <v>84</v>
      </c>
      <c r="B19" s="22">
        <v>153</v>
      </c>
      <c r="C19" s="22">
        <v>218</v>
      </c>
      <c r="D19" s="117">
        <v>0.42480000000000001</v>
      </c>
      <c r="E19" s="307"/>
      <c r="F19" s="58" t="s">
        <v>85</v>
      </c>
      <c r="G19" s="22">
        <v>153</v>
      </c>
      <c r="H19" s="22">
        <v>218</v>
      </c>
      <c r="I19" s="117">
        <v>0.42480000000000001</v>
      </c>
      <c r="J19" s="310"/>
    </row>
    <row r="20" spans="1:10" s="27" customFormat="1" ht="27.75" customHeight="1">
      <c r="A20" s="26"/>
      <c r="B20" s="7"/>
      <c r="C20" s="7"/>
      <c r="D20" s="7"/>
      <c r="E20" s="7"/>
      <c r="F20" s="8"/>
      <c r="G20" s="8"/>
      <c r="H20" s="7"/>
      <c r="I20" s="7"/>
    </row>
    <row r="21" spans="1:10" ht="21" customHeight="1"/>
    <row r="22" spans="1:10">
      <c r="C22" s="28"/>
      <c r="D22" s="28"/>
      <c r="E22" s="28"/>
    </row>
    <row r="23" spans="1:10">
      <c r="C23" s="29"/>
      <c r="D23" s="29"/>
      <c r="E23" s="29"/>
    </row>
  </sheetData>
  <mergeCells count="10">
    <mergeCell ref="A2:I2"/>
    <mergeCell ref="H3:I3"/>
    <mergeCell ref="A4:E4"/>
    <mergeCell ref="B5:E5"/>
    <mergeCell ref="E7:E19"/>
    <mergeCell ref="F4:J4"/>
    <mergeCell ref="G5:J5"/>
    <mergeCell ref="J7:J19"/>
    <mergeCell ref="A5:A6"/>
    <mergeCell ref="F5:F6"/>
  </mergeCells>
  <phoneticPr fontId="7" type="noConversion"/>
  <printOptions horizontalCentered="1"/>
  <pageMargins left="0.55118110236220474" right="0.23622047244094491" top="0.78740157480314965" bottom="0.78740157480314965" header="0.51181102362204722" footer="0.51181102362204722"/>
  <pageSetup paperSize="9" scale="90" firstPageNumber="25" orientation="landscape" useFirstPageNumber="1" horizontalDpi="300" verticalDpi="300" r:id="rId1"/>
  <headerFooter scaleWithDoc="0" alignWithMargins="0">
    <oddFooter>&amp;C&amp;"宋体,常规"&amp;10 31</oddFooter>
  </headerFooter>
</worksheet>
</file>

<file path=xl/worksheets/sheet6.xml><?xml version="1.0" encoding="utf-8"?>
<worksheet xmlns="http://schemas.openxmlformats.org/spreadsheetml/2006/main" xmlns:r="http://schemas.openxmlformats.org/officeDocument/2006/relationships">
  <sheetPr codeName="Sheet5">
    <tabColor rgb="FF00B050"/>
  </sheetPr>
  <dimension ref="A1:L31"/>
  <sheetViews>
    <sheetView zoomScale="90" zoomScaleNormal="90" workbookViewId="0">
      <pane ySplit="4" topLeftCell="A5" activePane="bottomLeft" state="frozen"/>
      <selection pane="bottomLeft" activeCell="D18" sqref="D18"/>
    </sheetView>
  </sheetViews>
  <sheetFormatPr defaultColWidth="9" defaultRowHeight="13.8"/>
  <cols>
    <col min="1" max="1" width="29.5" style="30" customWidth="1"/>
    <col min="2" max="4" width="8.69921875" style="31" customWidth="1"/>
    <col min="5" max="5" width="9.8984375" style="31" customWidth="1"/>
    <col min="6" max="6" width="13.19921875" style="31" customWidth="1"/>
    <col min="7" max="7" width="34.3984375" style="30" customWidth="1"/>
    <col min="8" max="9" width="8.69921875" style="30" customWidth="1"/>
    <col min="10" max="10" width="8.69921875" style="31" customWidth="1"/>
    <col min="11" max="11" width="10.3984375" style="30" customWidth="1"/>
    <col min="12" max="12" width="11.8984375" style="31" customWidth="1"/>
    <col min="13" max="16384" width="9" style="30"/>
  </cols>
  <sheetData>
    <row r="1" spans="1:12" ht="20.25" customHeight="1">
      <c r="A1" s="317" t="s">
        <v>577</v>
      </c>
      <c r="B1" s="318"/>
      <c r="C1" s="181"/>
      <c r="D1" s="181"/>
      <c r="E1" s="181"/>
      <c r="F1" s="181"/>
      <c r="G1" s="175"/>
      <c r="H1" s="175"/>
      <c r="I1" s="175"/>
      <c r="J1" s="181"/>
      <c r="K1" s="175"/>
      <c r="L1" s="181"/>
    </row>
    <row r="2" spans="1:12" ht="29.25" customHeight="1">
      <c r="A2" s="313" t="s">
        <v>506</v>
      </c>
      <c r="B2" s="313"/>
      <c r="C2" s="313"/>
      <c r="D2" s="313"/>
      <c r="E2" s="313"/>
      <c r="F2" s="313"/>
      <c r="G2" s="313"/>
      <c r="H2" s="313"/>
      <c r="I2" s="313"/>
      <c r="J2" s="313"/>
      <c r="K2" s="313"/>
      <c r="L2" s="313"/>
    </row>
    <row r="3" spans="1:12" ht="17.25" customHeight="1">
      <c r="A3" s="175"/>
      <c r="B3" s="188"/>
      <c r="C3" s="188"/>
      <c r="D3" s="188"/>
      <c r="E3" s="188"/>
      <c r="F3" s="188"/>
      <c r="G3" s="175"/>
      <c r="H3" s="188"/>
      <c r="I3" s="188"/>
      <c r="J3" s="188" t="s">
        <v>0</v>
      </c>
      <c r="K3" s="188"/>
      <c r="L3" s="188"/>
    </row>
    <row r="4" spans="1:12" ht="29.25" customHeight="1">
      <c r="A4" s="189" t="s">
        <v>507</v>
      </c>
      <c r="B4" s="190" t="s">
        <v>508</v>
      </c>
      <c r="C4" s="190" t="s">
        <v>437</v>
      </c>
      <c r="D4" s="190" t="s">
        <v>509</v>
      </c>
      <c r="E4" s="191" t="s">
        <v>510</v>
      </c>
      <c r="F4" s="191" t="s">
        <v>511</v>
      </c>
      <c r="G4" s="189" t="s">
        <v>507</v>
      </c>
      <c r="H4" s="190" t="s">
        <v>508</v>
      </c>
      <c r="I4" s="190" t="s">
        <v>437</v>
      </c>
      <c r="J4" s="190" t="s">
        <v>509</v>
      </c>
      <c r="K4" s="191" t="s">
        <v>510</v>
      </c>
      <c r="L4" s="191" t="s">
        <v>511</v>
      </c>
    </row>
    <row r="5" spans="1:12" ht="20.100000000000001" customHeight="1">
      <c r="A5" s="192" t="s">
        <v>512</v>
      </c>
      <c r="B5" s="193">
        <f>SUM(B11,B19,B25)</f>
        <v>19938.7</v>
      </c>
      <c r="C5" s="194">
        <f>C11+C19+C25</f>
        <v>18393.3</v>
      </c>
      <c r="D5" s="194">
        <f>C5-B5</f>
        <v>-1545.4000000000015</v>
      </c>
      <c r="E5" s="195">
        <f>D5/B5*100</f>
        <v>-7.7507560673464235</v>
      </c>
      <c r="F5" s="314" t="s">
        <v>993</v>
      </c>
      <c r="G5" s="196" t="s">
        <v>513</v>
      </c>
      <c r="H5" s="193">
        <f>SUM(H11,H16,H21)</f>
        <v>17929</v>
      </c>
      <c r="I5" s="193">
        <f>SUM(I11,I16,I21)</f>
        <v>15891</v>
      </c>
      <c r="J5" s="194">
        <f>I5-H5</f>
        <v>-2038</v>
      </c>
      <c r="K5" s="195">
        <f>J5/H5*100</f>
        <v>-11.367058954766021</v>
      </c>
      <c r="L5" s="314" t="s">
        <v>992</v>
      </c>
    </row>
    <row r="6" spans="1:12" ht="31.5" hidden="1" customHeight="1">
      <c r="A6" s="237" t="s">
        <v>514</v>
      </c>
      <c r="B6" s="194"/>
      <c r="C6" s="194"/>
      <c r="D6" s="194"/>
      <c r="E6" s="195"/>
      <c r="F6" s="315"/>
      <c r="G6" s="196" t="s">
        <v>86</v>
      </c>
      <c r="H6" s="193"/>
      <c r="I6" s="194"/>
      <c r="J6" s="194"/>
      <c r="K6" s="195"/>
      <c r="L6" s="315"/>
    </row>
    <row r="7" spans="1:12" ht="20.100000000000001" hidden="1" customHeight="1">
      <c r="A7" s="237" t="s">
        <v>515</v>
      </c>
      <c r="B7" s="194"/>
      <c r="C7" s="194"/>
      <c r="D7" s="194"/>
      <c r="E7" s="195"/>
      <c r="F7" s="315"/>
      <c r="G7" s="196" t="s">
        <v>87</v>
      </c>
      <c r="H7" s="193"/>
      <c r="I7" s="194"/>
      <c r="J7" s="194"/>
      <c r="K7" s="195"/>
      <c r="L7" s="315"/>
    </row>
    <row r="8" spans="1:12" ht="27.75" hidden="1" customHeight="1">
      <c r="A8" s="237" t="s">
        <v>516</v>
      </c>
      <c r="B8" s="194"/>
      <c r="C8" s="194"/>
      <c r="D8" s="194"/>
      <c r="E8" s="195"/>
      <c r="F8" s="315"/>
      <c r="G8" s="196" t="s">
        <v>88</v>
      </c>
      <c r="H8" s="193"/>
      <c r="I8" s="194"/>
      <c r="J8" s="194"/>
      <c r="K8" s="195"/>
      <c r="L8" s="315"/>
    </row>
    <row r="9" spans="1:12" ht="20.100000000000001" hidden="1" customHeight="1">
      <c r="A9" s="237" t="s">
        <v>517</v>
      </c>
      <c r="B9" s="194"/>
      <c r="C9" s="194"/>
      <c r="D9" s="194"/>
      <c r="E9" s="195"/>
      <c r="F9" s="315"/>
      <c r="G9" s="196" t="s">
        <v>89</v>
      </c>
      <c r="H9" s="193"/>
      <c r="I9" s="194"/>
      <c r="J9" s="194"/>
      <c r="K9" s="195"/>
      <c r="L9" s="315"/>
    </row>
    <row r="10" spans="1:12" ht="20.100000000000001" hidden="1" customHeight="1">
      <c r="A10" s="237" t="s">
        <v>518</v>
      </c>
      <c r="B10" s="194"/>
      <c r="C10" s="194"/>
      <c r="D10" s="194"/>
      <c r="E10" s="195"/>
      <c r="F10" s="315"/>
      <c r="G10" s="196" t="s">
        <v>90</v>
      </c>
      <c r="H10" s="193"/>
      <c r="I10" s="194"/>
      <c r="J10" s="194"/>
      <c r="K10" s="195"/>
      <c r="L10" s="315"/>
    </row>
    <row r="11" spans="1:12" ht="20.100000000000001" customHeight="1">
      <c r="A11" s="192" t="s">
        <v>519</v>
      </c>
      <c r="B11" s="194">
        <f>SUM(B12:B17)</f>
        <v>5452.7000000000007</v>
      </c>
      <c r="C11" s="194">
        <f>SUM(C12:C17)</f>
        <v>2976.3</v>
      </c>
      <c r="D11" s="194">
        <f t="shared" ref="D11:D17" si="0">C11-B11</f>
        <v>-2476.4000000000005</v>
      </c>
      <c r="E11" s="195">
        <f t="shared" ref="E11:E17" si="1">D11/B11*100</f>
        <v>-45.416032424303559</v>
      </c>
      <c r="F11" s="315"/>
      <c r="G11" s="196" t="s">
        <v>469</v>
      </c>
      <c r="H11" s="193">
        <f>SUM(H12:H14)</f>
        <v>5422</v>
      </c>
      <c r="I11" s="193">
        <f>SUM(I12:I14)</f>
        <v>2550</v>
      </c>
      <c r="J11" s="194">
        <f>I11-H11</f>
        <v>-2872</v>
      </c>
      <c r="K11" s="195">
        <f>J11/H11*100</f>
        <v>-52.969383991147176</v>
      </c>
      <c r="L11" s="315"/>
    </row>
    <row r="12" spans="1:12" ht="23.25" customHeight="1">
      <c r="A12" s="197" t="s">
        <v>520</v>
      </c>
      <c r="B12" s="194">
        <v>290</v>
      </c>
      <c r="C12" s="194">
        <v>290</v>
      </c>
      <c r="D12" s="194">
        <f t="shared" si="0"/>
        <v>0</v>
      </c>
      <c r="E12" s="195">
        <f t="shared" si="1"/>
        <v>0</v>
      </c>
      <c r="F12" s="315"/>
      <c r="G12" s="198" t="s">
        <v>521</v>
      </c>
      <c r="H12" s="193">
        <v>2550</v>
      </c>
      <c r="I12" s="194">
        <v>2550</v>
      </c>
      <c r="J12" s="194">
        <f>I12-H12</f>
        <v>0</v>
      </c>
      <c r="K12" s="195">
        <f>J12/H12*100</f>
        <v>0</v>
      </c>
      <c r="L12" s="315"/>
    </row>
    <row r="13" spans="1:12" ht="32.25" customHeight="1">
      <c r="A13" s="197" t="s">
        <v>522</v>
      </c>
      <c r="B13" s="194">
        <v>2570</v>
      </c>
      <c r="C13" s="194">
        <v>2644</v>
      </c>
      <c r="D13" s="194">
        <f t="shared" si="0"/>
        <v>74</v>
      </c>
      <c r="E13" s="195">
        <f t="shared" si="1"/>
        <v>2.8793774319066148</v>
      </c>
      <c r="F13" s="315"/>
      <c r="G13" s="198" t="s">
        <v>523</v>
      </c>
      <c r="H13" s="193"/>
      <c r="I13" s="194"/>
      <c r="J13" s="194"/>
      <c r="K13" s="195"/>
      <c r="L13" s="315"/>
    </row>
    <row r="14" spans="1:12" ht="20.100000000000001" customHeight="1">
      <c r="A14" s="197" t="s">
        <v>524</v>
      </c>
      <c r="B14" s="194">
        <v>23</v>
      </c>
      <c r="C14" s="194">
        <v>23</v>
      </c>
      <c r="D14" s="194">
        <f t="shared" si="0"/>
        <v>0</v>
      </c>
      <c r="E14" s="195">
        <f t="shared" si="1"/>
        <v>0</v>
      </c>
      <c r="F14" s="315"/>
      <c r="G14" s="198" t="s">
        <v>525</v>
      </c>
      <c r="H14" s="193">
        <v>2872</v>
      </c>
      <c r="I14" s="194">
        <v>0</v>
      </c>
      <c r="J14" s="194">
        <f>I14-H14</f>
        <v>-2872</v>
      </c>
      <c r="K14" s="195">
        <f>J14/H14*100</f>
        <v>-100</v>
      </c>
      <c r="L14" s="315"/>
    </row>
    <row r="15" spans="1:12" s="168" customFormat="1" ht="20.100000000000001" customHeight="1">
      <c r="A15" s="199" t="s">
        <v>526</v>
      </c>
      <c r="B15" s="194">
        <v>9.3000000000000007</v>
      </c>
      <c r="C15" s="194">
        <v>9.3000000000000007</v>
      </c>
      <c r="D15" s="194">
        <f t="shared" si="0"/>
        <v>0</v>
      </c>
      <c r="E15" s="195">
        <f t="shared" si="1"/>
        <v>0</v>
      </c>
      <c r="F15" s="315"/>
      <c r="G15" s="196" t="s">
        <v>91</v>
      </c>
      <c r="H15" s="193"/>
      <c r="I15" s="194"/>
      <c r="J15" s="194"/>
      <c r="K15" s="195"/>
      <c r="L15" s="315"/>
    </row>
    <row r="16" spans="1:12" s="170" customFormat="1" ht="27.75" customHeight="1">
      <c r="A16" s="199" t="s">
        <v>527</v>
      </c>
      <c r="B16" s="194">
        <v>10</v>
      </c>
      <c r="C16" s="194">
        <v>10</v>
      </c>
      <c r="D16" s="194">
        <f t="shared" si="0"/>
        <v>0</v>
      </c>
      <c r="E16" s="195">
        <f t="shared" si="1"/>
        <v>0</v>
      </c>
      <c r="F16" s="315"/>
      <c r="G16" s="196" t="s">
        <v>471</v>
      </c>
      <c r="H16" s="193">
        <v>8279</v>
      </c>
      <c r="I16" s="194">
        <f>SUM(I17,I20)</f>
        <v>9113</v>
      </c>
      <c r="J16" s="194">
        <f>I16-H16</f>
        <v>834</v>
      </c>
      <c r="K16" s="195">
        <f>J16/H16*100</f>
        <v>10.073680396183114</v>
      </c>
      <c r="L16" s="315"/>
    </row>
    <row r="17" spans="1:12" ht="29.25" customHeight="1">
      <c r="A17" s="199" t="s">
        <v>470</v>
      </c>
      <c r="B17" s="194">
        <v>2550.4</v>
      </c>
      <c r="C17" s="194">
        <v>0</v>
      </c>
      <c r="D17" s="194">
        <f t="shared" si="0"/>
        <v>-2550.4</v>
      </c>
      <c r="E17" s="195">
        <f t="shared" si="1"/>
        <v>-100</v>
      </c>
      <c r="F17" s="315"/>
      <c r="G17" s="198" t="s">
        <v>521</v>
      </c>
      <c r="H17" s="193">
        <v>8279</v>
      </c>
      <c r="I17" s="194">
        <v>8359</v>
      </c>
      <c r="J17" s="194">
        <f>I17-H17</f>
        <v>80</v>
      </c>
      <c r="K17" s="195">
        <f>J17/H17*100</f>
        <v>0.96630027781132977</v>
      </c>
      <c r="L17" s="315"/>
    </row>
    <row r="18" spans="1:12" ht="20.100000000000001" customHeight="1">
      <c r="A18" s="192" t="s">
        <v>528</v>
      </c>
      <c r="B18" s="194"/>
      <c r="C18" s="194"/>
      <c r="D18" s="194"/>
      <c r="E18" s="195"/>
      <c r="F18" s="315"/>
      <c r="G18" s="198" t="s">
        <v>529</v>
      </c>
      <c r="H18" s="193">
        <v>8279</v>
      </c>
      <c r="I18" s="194">
        <v>8359</v>
      </c>
      <c r="J18" s="194">
        <f>I18-H18</f>
        <v>80</v>
      </c>
      <c r="K18" s="195">
        <f>J18/H18*100</f>
        <v>0.96630027781132977</v>
      </c>
      <c r="L18" s="315"/>
    </row>
    <row r="19" spans="1:12" ht="34.5" customHeight="1">
      <c r="A19" s="192" t="s">
        <v>530</v>
      </c>
      <c r="B19" s="194">
        <f>SUM(B20:B23)</f>
        <v>10245</v>
      </c>
      <c r="C19" s="194">
        <v>11176</v>
      </c>
      <c r="D19" s="194">
        <f t="shared" ref="D19:D24" si="2">C19-B19</f>
        <v>931</v>
      </c>
      <c r="E19" s="195">
        <f t="shared" ref="E19:E23" si="3">D19/B19*100</f>
        <v>9.0873596876525138</v>
      </c>
      <c r="F19" s="315"/>
      <c r="G19" s="198" t="s">
        <v>531</v>
      </c>
      <c r="H19" s="193"/>
      <c r="I19" s="194"/>
      <c r="J19" s="194"/>
      <c r="K19" s="195"/>
      <c r="L19" s="315"/>
    </row>
    <row r="20" spans="1:12" ht="21.75" customHeight="1">
      <c r="A20" s="198" t="s">
        <v>532</v>
      </c>
      <c r="B20" s="194">
        <v>5579</v>
      </c>
      <c r="C20" s="194">
        <v>6073</v>
      </c>
      <c r="D20" s="194">
        <f t="shared" si="2"/>
        <v>494</v>
      </c>
      <c r="E20" s="195">
        <f t="shared" si="3"/>
        <v>8.8546334468542742</v>
      </c>
      <c r="F20" s="315"/>
      <c r="G20" s="198" t="s">
        <v>533</v>
      </c>
      <c r="H20" s="193"/>
      <c r="I20" s="193">
        <v>754</v>
      </c>
      <c r="J20" s="194">
        <f>I20-H20</f>
        <v>754</v>
      </c>
      <c r="K20" s="195">
        <v>100</v>
      </c>
      <c r="L20" s="315"/>
    </row>
    <row r="21" spans="1:12" ht="34.5" customHeight="1">
      <c r="A21" s="198" t="s">
        <v>534</v>
      </c>
      <c r="B21" s="194">
        <v>4560</v>
      </c>
      <c r="C21" s="194">
        <v>4560</v>
      </c>
      <c r="D21" s="194">
        <f t="shared" si="2"/>
        <v>0</v>
      </c>
      <c r="E21" s="195">
        <f t="shared" si="3"/>
        <v>0</v>
      </c>
      <c r="F21" s="315"/>
      <c r="G21" s="200" t="s">
        <v>535</v>
      </c>
      <c r="H21" s="193">
        <f>SUM(H22:H23)</f>
        <v>4228</v>
      </c>
      <c r="I21" s="193">
        <f>SUM(I22:I23)</f>
        <v>4228</v>
      </c>
      <c r="J21" s="194">
        <f>I21-H21</f>
        <v>0</v>
      </c>
      <c r="K21" s="195">
        <f>J21/H21*100</f>
        <v>0</v>
      </c>
      <c r="L21" s="315"/>
    </row>
    <row r="22" spans="1:12" ht="34.5" customHeight="1">
      <c r="A22" s="198" t="s">
        <v>536</v>
      </c>
      <c r="B22" s="194">
        <v>26</v>
      </c>
      <c r="C22" s="194">
        <v>119</v>
      </c>
      <c r="D22" s="194">
        <f t="shared" si="2"/>
        <v>93</v>
      </c>
      <c r="E22" s="195">
        <f t="shared" si="3"/>
        <v>357.69230769230774</v>
      </c>
      <c r="F22" s="315"/>
      <c r="G22" s="198" t="s">
        <v>537</v>
      </c>
      <c r="H22" s="193"/>
      <c r="I22" s="194"/>
      <c r="J22" s="194"/>
      <c r="K22" s="195"/>
      <c r="L22" s="315"/>
    </row>
    <row r="23" spans="1:12" ht="20.100000000000001" customHeight="1">
      <c r="A23" s="196" t="s">
        <v>527</v>
      </c>
      <c r="B23" s="194">
        <v>80</v>
      </c>
      <c r="C23" s="194">
        <v>80</v>
      </c>
      <c r="D23" s="194">
        <f t="shared" si="2"/>
        <v>0</v>
      </c>
      <c r="E23" s="195">
        <f t="shared" si="3"/>
        <v>0</v>
      </c>
      <c r="F23" s="315"/>
      <c r="G23" s="198" t="s">
        <v>538</v>
      </c>
      <c r="H23" s="193">
        <v>4228</v>
      </c>
      <c r="I23" s="194">
        <v>4228</v>
      </c>
      <c r="J23" s="194">
        <f>I23-H23</f>
        <v>0</v>
      </c>
      <c r="K23" s="195">
        <f>J23/H23*100</f>
        <v>0</v>
      </c>
      <c r="L23" s="315"/>
    </row>
    <row r="24" spans="1:12" ht="20.100000000000001" customHeight="1">
      <c r="A24" s="196" t="s">
        <v>470</v>
      </c>
      <c r="B24" s="194"/>
      <c r="C24" s="194">
        <v>345</v>
      </c>
      <c r="D24" s="194">
        <f t="shared" si="2"/>
        <v>345</v>
      </c>
      <c r="E24" s="195">
        <v>100</v>
      </c>
      <c r="F24" s="315"/>
      <c r="G24" s="198" t="s">
        <v>539</v>
      </c>
      <c r="H24" s="193"/>
      <c r="I24" s="194"/>
      <c r="J24" s="194"/>
      <c r="K24" s="195"/>
      <c r="L24" s="315"/>
    </row>
    <row r="25" spans="1:12" s="169" customFormat="1" ht="20.100000000000001" customHeight="1">
      <c r="A25" s="196" t="s">
        <v>540</v>
      </c>
      <c r="B25" s="194">
        <f>SUM(B26:B29)</f>
        <v>4241</v>
      </c>
      <c r="C25" s="194">
        <f>SUM(C26:C29)</f>
        <v>4241</v>
      </c>
      <c r="D25" s="194">
        <f>SUM(D26:D29)</f>
        <v>0</v>
      </c>
      <c r="E25" s="194">
        <f>SUM(E26:E29)</f>
        <v>0</v>
      </c>
      <c r="F25" s="315"/>
      <c r="G25" s="196" t="s">
        <v>472</v>
      </c>
      <c r="H25" s="193">
        <f>SUM(H26:H28)</f>
        <v>10445</v>
      </c>
      <c r="I25" s="193">
        <f>SUM(I26:I28)</f>
        <v>9242</v>
      </c>
      <c r="J25" s="194">
        <f>I25-H25</f>
        <v>-1203</v>
      </c>
      <c r="K25" s="195">
        <f>J25/H25*100</f>
        <v>-11.517472474868358</v>
      </c>
      <c r="L25" s="315"/>
    </row>
    <row r="26" spans="1:12" ht="20.100000000000001" customHeight="1">
      <c r="A26" s="198" t="s">
        <v>541</v>
      </c>
      <c r="B26" s="193">
        <v>2867</v>
      </c>
      <c r="C26" s="194">
        <v>2867</v>
      </c>
      <c r="D26" s="194">
        <f t="shared" ref="D26:D31" si="4">C26-B26</f>
        <v>0</v>
      </c>
      <c r="E26" s="195">
        <f t="shared" ref="E26:E31" si="5">D26/B26*100</f>
        <v>0</v>
      </c>
      <c r="F26" s="315"/>
      <c r="G26" s="198" t="s">
        <v>542</v>
      </c>
      <c r="H26" s="193">
        <v>2888</v>
      </c>
      <c r="I26" s="194">
        <v>3358</v>
      </c>
      <c r="J26" s="194">
        <f>I26-H26</f>
        <v>470</v>
      </c>
      <c r="K26" s="195">
        <f>J26/H26*100</f>
        <v>16.274238227146814</v>
      </c>
      <c r="L26" s="315"/>
    </row>
    <row r="27" spans="1:12" ht="20.100000000000001" hidden="1" customHeight="1">
      <c r="A27" s="198" t="s">
        <v>543</v>
      </c>
      <c r="B27" s="193">
        <v>1320</v>
      </c>
      <c r="C27" s="194">
        <v>1320</v>
      </c>
      <c r="D27" s="194">
        <f t="shared" si="4"/>
        <v>0</v>
      </c>
      <c r="E27" s="195">
        <f t="shared" si="5"/>
        <v>0</v>
      </c>
      <c r="F27" s="315"/>
      <c r="G27" s="198" t="s">
        <v>544</v>
      </c>
      <c r="H27" s="193">
        <v>7503</v>
      </c>
      <c r="I27" s="194">
        <v>5830</v>
      </c>
      <c r="J27" s="194">
        <f>I27-H27</f>
        <v>-1673</v>
      </c>
      <c r="K27" s="195">
        <f>J27/H27*100</f>
        <v>-22.297747567639611</v>
      </c>
      <c r="L27" s="315"/>
    </row>
    <row r="28" spans="1:12" ht="20.100000000000001" customHeight="1">
      <c r="A28" s="198" t="s">
        <v>545</v>
      </c>
      <c r="B28" s="193">
        <v>6</v>
      </c>
      <c r="C28" s="194">
        <v>6</v>
      </c>
      <c r="D28" s="194">
        <f t="shared" si="4"/>
        <v>0</v>
      </c>
      <c r="E28" s="195">
        <f t="shared" si="5"/>
        <v>0</v>
      </c>
      <c r="F28" s="315"/>
      <c r="G28" s="196" t="s">
        <v>546</v>
      </c>
      <c r="H28" s="193">
        <v>54</v>
      </c>
      <c r="I28" s="194">
        <v>54</v>
      </c>
      <c r="J28" s="194">
        <f>I28-H28</f>
        <v>0</v>
      </c>
      <c r="K28" s="195">
        <f>J28/H28*100</f>
        <v>0</v>
      </c>
      <c r="L28" s="315"/>
    </row>
    <row r="29" spans="1:12" ht="20.100000000000001" customHeight="1">
      <c r="A29" s="196" t="s">
        <v>527</v>
      </c>
      <c r="B29" s="193">
        <v>48</v>
      </c>
      <c r="C29" s="194">
        <v>48</v>
      </c>
      <c r="D29" s="194">
        <f t="shared" si="4"/>
        <v>0</v>
      </c>
      <c r="E29" s="195">
        <f t="shared" si="5"/>
        <v>0</v>
      </c>
      <c r="F29" s="315"/>
      <c r="G29" s="197"/>
      <c r="H29" s="194"/>
      <c r="I29" s="194"/>
      <c r="J29" s="194"/>
      <c r="K29" s="195"/>
      <c r="L29" s="315"/>
    </row>
    <row r="30" spans="1:12" ht="16.95" customHeight="1">
      <c r="A30" s="192" t="s">
        <v>547</v>
      </c>
      <c r="B30" s="194">
        <v>8435</v>
      </c>
      <c r="C30" s="194">
        <v>6740</v>
      </c>
      <c r="D30" s="194">
        <f t="shared" si="4"/>
        <v>-1695</v>
      </c>
      <c r="E30" s="195">
        <f t="shared" si="5"/>
        <v>-20.09484291641968</v>
      </c>
      <c r="F30" s="315"/>
      <c r="G30" s="197"/>
      <c r="H30" s="194"/>
      <c r="I30" s="194"/>
      <c r="J30" s="194"/>
      <c r="K30" s="195"/>
      <c r="L30" s="315"/>
    </row>
    <row r="31" spans="1:12" ht="18" customHeight="1">
      <c r="A31" s="192" t="s">
        <v>548</v>
      </c>
      <c r="B31" s="193">
        <f>SUM(B30:B30,B5)</f>
        <v>28373.7</v>
      </c>
      <c r="C31" s="193">
        <f>SUM(C30:C30,C5)</f>
        <v>25133.3</v>
      </c>
      <c r="D31" s="194">
        <f t="shared" si="4"/>
        <v>-3240.4000000000015</v>
      </c>
      <c r="E31" s="195">
        <f t="shared" si="5"/>
        <v>-11.420435121256661</v>
      </c>
      <c r="F31" s="316"/>
      <c r="G31" s="192" t="s">
        <v>549</v>
      </c>
      <c r="H31" s="193">
        <f>SUM(H5,H25)</f>
        <v>28374</v>
      </c>
      <c r="I31" s="193">
        <f>SUM(I5,I25)</f>
        <v>25133</v>
      </c>
      <c r="J31" s="194">
        <f>I31-H31</f>
        <v>-3241</v>
      </c>
      <c r="K31" s="195">
        <f>J31/H31*100</f>
        <v>-11.422428984281384</v>
      </c>
      <c r="L31" s="316"/>
    </row>
  </sheetData>
  <mergeCells count="4">
    <mergeCell ref="A2:L2"/>
    <mergeCell ref="F5:F31"/>
    <mergeCell ref="L5:L31"/>
    <mergeCell ref="A1:B1"/>
  </mergeCells>
  <phoneticPr fontId="7" type="noConversion"/>
  <printOptions horizontalCentered="1"/>
  <pageMargins left="0.31496062992125984" right="0.19685039370078741" top="0.35433070866141736" bottom="0.47244094488188981" header="0.31496062992125984" footer="0.31496062992125984"/>
  <pageSetup paperSize="9" scale="80" firstPageNumber="26" orientation="landscape" blackAndWhite="1" useFirstPageNumber="1" r:id="rId1"/>
  <headerFooter>
    <oddFooter>&amp;C&amp;"宋体,常规"&amp;10 32</oddFooter>
  </headerFooter>
</worksheet>
</file>

<file path=xl/worksheets/sheet7.xml><?xml version="1.0" encoding="utf-8"?>
<worksheet xmlns="http://schemas.openxmlformats.org/spreadsheetml/2006/main" xmlns:r="http://schemas.openxmlformats.org/officeDocument/2006/relationships">
  <sheetPr codeName="Sheet6">
    <tabColor rgb="FF00B050"/>
  </sheetPr>
  <dimension ref="A1:L16"/>
  <sheetViews>
    <sheetView workbookViewId="0">
      <pane xSplit="2" ySplit="7" topLeftCell="C8" activePane="bottomRight" state="frozen"/>
      <selection pane="topRight" activeCell="C1" sqref="C1"/>
      <selection pane="bottomLeft" activeCell="A8" sqref="A8"/>
      <selection pane="bottomRight" activeCell="A2" sqref="A2:L2"/>
    </sheetView>
  </sheetViews>
  <sheetFormatPr defaultColWidth="9" defaultRowHeight="13.8"/>
  <cols>
    <col min="1" max="1" width="5.09765625" style="137" customWidth="1"/>
    <col min="2" max="2" width="15.09765625" style="137" customWidth="1"/>
    <col min="3" max="3" width="12.3984375" style="137" customWidth="1"/>
    <col min="4" max="4" width="20.09765625" style="137" customWidth="1"/>
    <col min="5" max="5" width="10" style="150" customWidth="1"/>
    <col min="6" max="6" width="12.09765625" style="137" customWidth="1"/>
    <col min="7" max="7" width="11.3984375" style="137" customWidth="1"/>
    <col min="8" max="8" width="9.59765625" style="137" customWidth="1"/>
    <col min="9" max="9" width="9.19921875" style="137" customWidth="1"/>
    <col min="10" max="10" width="9" style="137"/>
    <col min="11" max="11" width="10.59765625" style="137" customWidth="1"/>
    <col min="12" max="12" width="20" style="137" customWidth="1"/>
    <col min="13" max="16384" width="9" style="137"/>
  </cols>
  <sheetData>
    <row r="1" spans="1:12" ht="14.4">
      <c r="A1" s="324" t="s">
        <v>449</v>
      </c>
      <c r="B1" s="324"/>
      <c r="C1" s="138"/>
      <c r="D1" s="138"/>
      <c r="E1" s="138"/>
      <c r="F1" s="138"/>
      <c r="G1" s="147"/>
      <c r="H1" s="147"/>
      <c r="I1" s="147"/>
      <c r="J1" s="147"/>
      <c r="K1" s="139"/>
      <c r="L1" s="139"/>
    </row>
    <row r="2" spans="1:12" ht="28.2">
      <c r="A2" s="330" t="s">
        <v>1022</v>
      </c>
      <c r="B2" s="330"/>
      <c r="C2" s="330"/>
      <c r="D2" s="330"/>
      <c r="E2" s="330"/>
      <c r="F2" s="330"/>
      <c r="G2" s="330"/>
      <c r="H2" s="330"/>
      <c r="I2" s="330"/>
      <c r="J2" s="330"/>
      <c r="K2" s="330"/>
      <c r="L2" s="330"/>
    </row>
    <row r="3" spans="1:12" ht="25.8">
      <c r="A3" s="140"/>
      <c r="B3" s="140"/>
      <c r="C3" s="140"/>
      <c r="D3" s="140"/>
      <c r="E3" s="140"/>
      <c r="F3" s="140"/>
      <c r="G3" s="148"/>
      <c r="H3" s="148"/>
      <c r="I3" s="148"/>
      <c r="J3" s="148"/>
      <c r="K3" s="141"/>
      <c r="L3" s="141"/>
    </row>
    <row r="4" spans="1:12" ht="14.4">
      <c r="A4" s="331" t="s">
        <v>558</v>
      </c>
      <c r="B4" s="331"/>
      <c r="C4" s="331"/>
      <c r="D4" s="331"/>
      <c r="E4" s="142"/>
      <c r="F4" s="142"/>
      <c r="G4" s="149"/>
      <c r="H4" s="149"/>
      <c r="I4" s="149"/>
      <c r="J4" s="149"/>
      <c r="K4" s="139"/>
      <c r="L4" s="143" t="s">
        <v>0</v>
      </c>
    </row>
    <row r="5" spans="1:12" ht="33" customHeight="1">
      <c r="A5" s="341" t="s">
        <v>440</v>
      </c>
      <c r="B5" s="332" t="s">
        <v>450</v>
      </c>
      <c r="C5" s="332" t="s">
        <v>441</v>
      </c>
      <c r="D5" s="332" t="s">
        <v>442</v>
      </c>
      <c r="E5" s="336" t="s">
        <v>845</v>
      </c>
      <c r="F5" s="332" t="s">
        <v>443</v>
      </c>
      <c r="G5" s="333" t="s">
        <v>444</v>
      </c>
      <c r="H5" s="333"/>
      <c r="I5" s="333" t="s">
        <v>445</v>
      </c>
      <c r="J5" s="333"/>
      <c r="K5" s="334" t="s">
        <v>851</v>
      </c>
      <c r="L5" s="325" t="s">
        <v>426</v>
      </c>
    </row>
    <row r="6" spans="1:12" ht="33" customHeight="1">
      <c r="A6" s="342"/>
      <c r="B6" s="332"/>
      <c r="C6" s="332"/>
      <c r="D6" s="332"/>
      <c r="E6" s="337"/>
      <c r="F6" s="332"/>
      <c r="G6" s="235" t="s">
        <v>446</v>
      </c>
      <c r="H6" s="245" t="s">
        <v>447</v>
      </c>
      <c r="I6" s="235" t="s">
        <v>446</v>
      </c>
      <c r="J6" s="235" t="s">
        <v>447</v>
      </c>
      <c r="K6" s="335"/>
      <c r="L6" s="326"/>
    </row>
    <row r="7" spans="1:12" s="244" customFormat="1" ht="18.75" customHeight="1">
      <c r="A7" s="343"/>
      <c r="B7" s="242">
        <v>1</v>
      </c>
      <c r="C7" s="242">
        <v>2</v>
      </c>
      <c r="D7" s="242">
        <v>3</v>
      </c>
      <c r="E7" s="243">
        <v>4</v>
      </c>
      <c r="F7" s="242">
        <v>5</v>
      </c>
      <c r="G7" s="242">
        <v>6</v>
      </c>
      <c r="H7" s="242" t="s">
        <v>848</v>
      </c>
      <c r="I7" s="242">
        <v>8</v>
      </c>
      <c r="J7" s="242" t="s">
        <v>849</v>
      </c>
      <c r="K7" s="242" t="s">
        <v>850</v>
      </c>
      <c r="L7" s="242">
        <v>11</v>
      </c>
    </row>
    <row r="8" spans="1:12" ht="44.25" customHeight="1">
      <c r="A8" s="144">
        <v>1</v>
      </c>
      <c r="B8" s="145" t="s">
        <v>498</v>
      </c>
      <c r="C8" s="319" t="s">
        <v>448</v>
      </c>
      <c r="D8" s="319" t="s">
        <v>499</v>
      </c>
      <c r="E8" s="338">
        <v>6000</v>
      </c>
      <c r="F8" s="176">
        <v>3555</v>
      </c>
      <c r="G8" s="176">
        <v>3555</v>
      </c>
      <c r="H8" s="177">
        <v>1</v>
      </c>
      <c r="I8" s="176">
        <v>3555</v>
      </c>
      <c r="J8" s="177">
        <v>1</v>
      </c>
      <c r="K8" s="176">
        <f>F8-I8</f>
        <v>0</v>
      </c>
      <c r="L8" s="178"/>
    </row>
    <row r="9" spans="1:12" ht="44.25" customHeight="1">
      <c r="A9" s="144">
        <v>2</v>
      </c>
      <c r="B9" s="145" t="s">
        <v>500</v>
      </c>
      <c r="C9" s="320"/>
      <c r="D9" s="320"/>
      <c r="E9" s="339"/>
      <c r="F9" s="176">
        <v>1445</v>
      </c>
      <c r="G9" s="176">
        <v>1000</v>
      </c>
      <c r="H9" s="177">
        <v>0.69204152249134943</v>
      </c>
      <c r="I9" s="176">
        <v>520</v>
      </c>
      <c r="J9" s="177">
        <v>0.35986159169550175</v>
      </c>
      <c r="K9" s="176">
        <f>F9-I9</f>
        <v>925</v>
      </c>
      <c r="L9" s="178"/>
    </row>
    <row r="10" spans="1:12" s="150" customFormat="1" ht="44.25" customHeight="1">
      <c r="A10" s="144">
        <v>4</v>
      </c>
      <c r="B10" s="145" t="s">
        <v>502</v>
      </c>
      <c r="C10" s="321"/>
      <c r="D10" s="321"/>
      <c r="E10" s="340"/>
      <c r="F10" s="176">
        <v>1000</v>
      </c>
      <c r="G10" s="176">
        <v>0</v>
      </c>
      <c r="H10" s="177">
        <v>0</v>
      </c>
      <c r="I10" s="176">
        <v>0</v>
      </c>
      <c r="J10" s="177">
        <v>0</v>
      </c>
      <c r="K10" s="176">
        <f t="shared" ref="K10:K13" si="0">F10-I10</f>
        <v>1000</v>
      </c>
      <c r="L10" s="178"/>
    </row>
    <row r="11" spans="1:12" ht="34.5" customHeight="1">
      <c r="A11" s="144">
        <v>3</v>
      </c>
      <c r="B11" s="145" t="s">
        <v>500</v>
      </c>
      <c r="C11" s="319" t="s">
        <v>459</v>
      </c>
      <c r="D11" s="319" t="s">
        <v>501</v>
      </c>
      <c r="E11" s="338">
        <v>4000</v>
      </c>
      <c r="F11" s="176">
        <v>2000</v>
      </c>
      <c r="G11" s="176">
        <v>2000</v>
      </c>
      <c r="H11" s="177">
        <v>1</v>
      </c>
      <c r="I11" s="176">
        <v>80</v>
      </c>
      <c r="J11" s="177">
        <v>0.04</v>
      </c>
      <c r="K11" s="176">
        <f t="shared" si="0"/>
        <v>1920</v>
      </c>
      <c r="L11" s="178"/>
    </row>
    <row r="12" spans="1:12" ht="32.25" customHeight="1">
      <c r="A12" s="144">
        <v>5</v>
      </c>
      <c r="B12" s="145" t="s">
        <v>502</v>
      </c>
      <c r="C12" s="321"/>
      <c r="D12" s="321"/>
      <c r="E12" s="340"/>
      <c r="F12" s="176">
        <v>2000</v>
      </c>
      <c r="G12" s="176">
        <v>2000</v>
      </c>
      <c r="H12" s="177">
        <v>1</v>
      </c>
      <c r="I12" s="176">
        <v>0</v>
      </c>
      <c r="J12" s="177">
        <v>0</v>
      </c>
      <c r="K12" s="176">
        <f t="shared" si="0"/>
        <v>2000</v>
      </c>
      <c r="L12" s="178"/>
    </row>
    <row r="13" spans="1:12" s="150" customFormat="1" ht="32.25" customHeight="1">
      <c r="A13" s="144">
        <v>6</v>
      </c>
      <c r="B13" s="145" t="s">
        <v>503</v>
      </c>
      <c r="C13" s="319" t="s">
        <v>458</v>
      </c>
      <c r="D13" s="319" t="s">
        <v>504</v>
      </c>
      <c r="E13" s="322">
        <v>7000</v>
      </c>
      <c r="F13" s="176">
        <v>5000</v>
      </c>
      <c r="G13" s="176">
        <v>2000</v>
      </c>
      <c r="H13" s="177">
        <v>0.4</v>
      </c>
      <c r="I13" s="176">
        <v>848.06</v>
      </c>
      <c r="J13" s="177">
        <v>0.16961199999999999</v>
      </c>
      <c r="K13" s="176">
        <f t="shared" si="0"/>
        <v>4151.9400000000005</v>
      </c>
      <c r="L13" s="178"/>
    </row>
    <row r="14" spans="1:12" s="150" customFormat="1" ht="32.25" customHeight="1">
      <c r="A14" s="238">
        <v>7</v>
      </c>
      <c r="B14" s="145" t="s">
        <v>852</v>
      </c>
      <c r="C14" s="321"/>
      <c r="D14" s="321"/>
      <c r="E14" s="323"/>
      <c r="F14" s="239">
        <v>2000</v>
      </c>
      <c r="G14" s="239"/>
      <c r="H14" s="240"/>
      <c r="I14" s="239"/>
      <c r="J14" s="240"/>
      <c r="K14" s="239"/>
      <c r="L14" s="241" t="s">
        <v>853</v>
      </c>
    </row>
    <row r="15" spans="1:12" ht="32.25" customHeight="1">
      <c r="A15" s="144">
        <v>8</v>
      </c>
      <c r="B15" s="145" t="s">
        <v>852</v>
      </c>
      <c r="C15" s="248" t="s">
        <v>846</v>
      </c>
      <c r="D15" s="146" t="s">
        <v>847</v>
      </c>
      <c r="E15" s="246">
        <v>10000</v>
      </c>
      <c r="F15" s="176">
        <v>10000</v>
      </c>
      <c r="G15" s="176"/>
      <c r="H15" s="177"/>
      <c r="I15" s="176"/>
      <c r="J15" s="177"/>
      <c r="K15" s="176"/>
      <c r="L15" s="241" t="s">
        <v>853</v>
      </c>
    </row>
    <row r="16" spans="1:12" ht="32.25" customHeight="1">
      <c r="A16" s="327" t="s">
        <v>505</v>
      </c>
      <c r="B16" s="328"/>
      <c r="C16" s="328"/>
      <c r="D16" s="329"/>
      <c r="E16" s="247">
        <f>SUM(E8:E15)</f>
        <v>27000</v>
      </c>
      <c r="F16" s="179">
        <f>SUM(F8:F15)</f>
        <v>27000</v>
      </c>
      <c r="G16" s="179">
        <f t="shared" ref="G16:K16" si="1">SUM(G8:G15)</f>
        <v>10555</v>
      </c>
      <c r="H16" s="187">
        <f>G16/F16*100%</f>
        <v>0.3909259259259259</v>
      </c>
      <c r="I16" s="179">
        <f t="shared" si="1"/>
        <v>5003.0599999999995</v>
      </c>
      <c r="J16" s="187">
        <f>I16/G16*100%</f>
        <v>0.47399905258171476</v>
      </c>
      <c r="K16" s="179">
        <f t="shared" si="1"/>
        <v>9996.94</v>
      </c>
      <c r="L16" s="180"/>
    </row>
  </sheetData>
  <mergeCells count="23">
    <mergeCell ref="A1:B1"/>
    <mergeCell ref="L5:L6"/>
    <mergeCell ref="A16:D16"/>
    <mergeCell ref="A2:L2"/>
    <mergeCell ref="A4:D4"/>
    <mergeCell ref="B5:B6"/>
    <mergeCell ref="C5:C6"/>
    <mergeCell ref="D5:D6"/>
    <mergeCell ref="F5:F6"/>
    <mergeCell ref="G5:H5"/>
    <mergeCell ref="I5:J5"/>
    <mergeCell ref="K5:K6"/>
    <mergeCell ref="E5:E6"/>
    <mergeCell ref="E8:E10"/>
    <mergeCell ref="E11:E12"/>
    <mergeCell ref="A5:A7"/>
    <mergeCell ref="D8:D10"/>
    <mergeCell ref="D11:D12"/>
    <mergeCell ref="D13:D14"/>
    <mergeCell ref="E13:E14"/>
    <mergeCell ref="C13:C14"/>
    <mergeCell ref="C8:C10"/>
    <mergeCell ref="C11:C12"/>
  </mergeCells>
  <phoneticPr fontId="8" type="noConversion"/>
  <pageMargins left="0.47244094488188981" right="0.19685039370078741" top="0.31496062992125984" bottom="0.35433070866141736" header="0.47244094488188981" footer="0.31496062992125984"/>
  <pageSetup paperSize="9" scale="90" firstPageNumber="27" orientation="landscape" blackAndWhite="1" useFirstPageNumber="1" r:id="rId1"/>
  <headerFooter>
    <oddFooter>&amp;C33</oddFooter>
  </headerFooter>
</worksheet>
</file>

<file path=xl/worksheets/sheet8.xml><?xml version="1.0" encoding="utf-8"?>
<worksheet xmlns="http://schemas.openxmlformats.org/spreadsheetml/2006/main" xmlns:r="http://schemas.openxmlformats.org/officeDocument/2006/relationships">
  <sheetPr codeName="Sheet7">
    <tabColor rgb="FF00B050"/>
  </sheetPr>
  <dimension ref="A1:E8"/>
  <sheetViews>
    <sheetView zoomScale="90" zoomScaleNormal="90" workbookViewId="0">
      <pane xSplit="2" ySplit="4" topLeftCell="C5" activePane="bottomRight" state="frozen"/>
      <selection activeCell="D18" sqref="D18"/>
      <selection pane="topRight" activeCell="D18" sqref="D18"/>
      <selection pane="bottomLeft" activeCell="D18" sqref="D18"/>
      <selection pane="bottomRight" activeCell="E12" sqref="E11:E12"/>
    </sheetView>
  </sheetViews>
  <sheetFormatPr defaultColWidth="9" defaultRowHeight="15.6"/>
  <cols>
    <col min="1" max="1" width="7.09765625" style="33" customWidth="1"/>
    <col min="2" max="2" width="24.69921875" style="34" hidden="1" customWidth="1"/>
    <col min="3" max="3" width="53.69921875" style="32" customWidth="1"/>
    <col min="4" max="4" width="22" style="33" customWidth="1"/>
    <col min="5" max="5" width="59.69921875" style="32" customWidth="1"/>
    <col min="6" max="16384" width="9" style="32"/>
  </cols>
  <sheetData>
    <row r="1" spans="1:5" ht="24.75" customHeight="1">
      <c r="A1" s="344" t="s">
        <v>460</v>
      </c>
      <c r="B1" s="344"/>
      <c r="C1" s="344"/>
      <c r="D1" s="344"/>
      <c r="E1" s="344"/>
    </row>
    <row r="2" spans="1:5" ht="30" customHeight="1">
      <c r="A2" s="345" t="s">
        <v>560</v>
      </c>
      <c r="B2" s="345"/>
      <c r="C2" s="345"/>
      <c r="D2" s="345"/>
      <c r="E2" s="345"/>
    </row>
    <row r="3" spans="1:5" ht="22.5" customHeight="1">
      <c r="A3" s="150"/>
      <c r="B3" s="150"/>
      <c r="C3" s="150"/>
      <c r="D3" s="150"/>
      <c r="E3" s="151" t="s">
        <v>0</v>
      </c>
    </row>
    <row r="4" spans="1:5" ht="27.9" customHeight="1">
      <c r="A4" s="152" t="s">
        <v>440</v>
      </c>
      <c r="B4" s="152" t="s">
        <v>451</v>
      </c>
      <c r="C4" s="152" t="s">
        <v>452</v>
      </c>
      <c r="D4" s="152" t="s">
        <v>453</v>
      </c>
      <c r="E4" s="152" t="s">
        <v>454</v>
      </c>
    </row>
    <row r="5" spans="1:5" ht="129.6" customHeight="1">
      <c r="A5" s="154">
        <v>1</v>
      </c>
      <c r="B5" s="156" t="s">
        <v>455</v>
      </c>
      <c r="C5" s="157" t="s">
        <v>561</v>
      </c>
      <c r="D5" s="158">
        <v>118</v>
      </c>
      <c r="E5" s="155" t="s">
        <v>559</v>
      </c>
    </row>
    <row r="6" spans="1:5" ht="52.5" customHeight="1">
      <c r="A6" s="154">
        <v>2</v>
      </c>
      <c r="B6" s="156" t="s">
        <v>455</v>
      </c>
      <c r="C6" s="157" t="s">
        <v>456</v>
      </c>
      <c r="D6" s="159">
        <v>36</v>
      </c>
      <c r="E6" s="153" t="s">
        <v>563</v>
      </c>
    </row>
    <row r="7" spans="1:5" ht="52.5" customHeight="1">
      <c r="A7" s="214">
        <v>3</v>
      </c>
      <c r="B7" s="215"/>
      <c r="C7" s="201" t="s">
        <v>562</v>
      </c>
      <c r="D7" s="159">
        <v>1146</v>
      </c>
      <c r="E7" s="216" t="s">
        <v>564</v>
      </c>
    </row>
    <row r="8" spans="1:5" ht="52.5" customHeight="1">
      <c r="A8" s="346" t="s">
        <v>92</v>
      </c>
      <c r="B8" s="347"/>
      <c r="C8" s="153"/>
      <c r="D8" s="159">
        <v>1300</v>
      </c>
      <c r="E8" s="153"/>
    </row>
  </sheetData>
  <mergeCells count="3">
    <mergeCell ref="A1:E1"/>
    <mergeCell ref="A2:E2"/>
    <mergeCell ref="A8:B8"/>
  </mergeCells>
  <phoneticPr fontId="8" type="noConversion"/>
  <pageMargins left="0.9055118110236221" right="0.15748031496062992" top="0.43307086614173229" bottom="0.47244094488188981" header="0.23622047244094491" footer="0.23622047244094491"/>
  <pageSetup paperSize="9" scale="85" firstPageNumber="28" orientation="landscape" blackAndWhite="1" useFirstPageNumber="1" r:id="rId1"/>
  <headerFooter alignWithMargins="0">
    <oddFooter>&amp;C&amp;"宋体,常规"&amp;10 34</oddFooter>
  </headerFooter>
</worksheet>
</file>

<file path=xl/worksheets/sheet9.xml><?xml version="1.0" encoding="utf-8"?>
<worksheet xmlns="http://schemas.openxmlformats.org/spreadsheetml/2006/main" xmlns:r="http://schemas.openxmlformats.org/officeDocument/2006/relationships">
  <sheetPr codeName="Sheet10">
    <tabColor rgb="FF00B050"/>
  </sheetPr>
  <dimension ref="A1:F19"/>
  <sheetViews>
    <sheetView workbookViewId="0">
      <pane xSplit="2" ySplit="4" topLeftCell="C5" activePane="bottomRight" state="frozen"/>
      <selection activeCell="D18" sqref="D18"/>
      <selection pane="topRight" activeCell="D18" sqref="D18"/>
      <selection pane="bottomLeft" activeCell="D18" sqref="D18"/>
      <selection pane="bottomRight" activeCell="M15" sqref="M15"/>
    </sheetView>
  </sheetViews>
  <sheetFormatPr defaultColWidth="9" defaultRowHeight="15.6"/>
  <cols>
    <col min="1" max="1" width="7.09765625" style="161" customWidth="1"/>
    <col min="2" max="2" width="22" style="162" customWidth="1"/>
    <col min="3" max="3" width="49.8984375" style="160" customWidth="1"/>
    <col min="4" max="5" width="17" style="160" customWidth="1"/>
    <col min="6" max="6" width="17" style="161" customWidth="1"/>
    <col min="7" max="16384" width="9" style="160"/>
  </cols>
  <sheetData>
    <row r="1" spans="1:6" ht="24.75" customHeight="1">
      <c r="A1" s="348" t="s">
        <v>434</v>
      </c>
      <c r="B1" s="348"/>
      <c r="C1" s="348"/>
      <c r="D1" s="348"/>
      <c r="E1" s="348"/>
      <c r="F1" s="348"/>
    </row>
    <row r="2" spans="1:6" s="208" customFormat="1" ht="30" customHeight="1">
      <c r="A2" s="349" t="s">
        <v>550</v>
      </c>
      <c r="B2" s="349"/>
      <c r="C2" s="349"/>
      <c r="D2" s="349"/>
      <c r="E2" s="349"/>
      <c r="F2" s="349"/>
    </row>
    <row r="3" spans="1:6" s="208" customFormat="1" ht="22.5" customHeight="1">
      <c r="A3" s="210"/>
      <c r="B3" s="210"/>
      <c r="C3" s="210"/>
      <c r="D3" s="210"/>
      <c r="E3" s="210"/>
      <c r="F3" s="211" t="s">
        <v>464</v>
      </c>
    </row>
    <row r="4" spans="1:6" s="208" customFormat="1" ht="27.9" customHeight="1">
      <c r="A4" s="212" t="s">
        <v>440</v>
      </c>
      <c r="B4" s="212" t="s">
        <v>461</v>
      </c>
      <c r="C4" s="212" t="s">
        <v>452</v>
      </c>
      <c r="D4" s="212" t="s">
        <v>462</v>
      </c>
      <c r="E4" s="212" t="s">
        <v>463</v>
      </c>
      <c r="F4" s="212" t="s">
        <v>437</v>
      </c>
    </row>
    <row r="5" spans="1:6" s="208" customFormat="1" ht="34.5" customHeight="1">
      <c r="A5" s="202">
        <v>1</v>
      </c>
      <c r="B5" s="203" t="s">
        <v>465</v>
      </c>
      <c r="C5" s="204" t="s">
        <v>465</v>
      </c>
      <c r="D5" s="205">
        <v>7567</v>
      </c>
      <c r="E5" s="209"/>
      <c r="F5" s="207">
        <f>D5+E5</f>
        <v>7567</v>
      </c>
    </row>
    <row r="6" spans="1:6" s="208" customFormat="1" ht="34.5" customHeight="1">
      <c r="A6" s="202">
        <v>2</v>
      </c>
      <c r="B6" s="203" t="s">
        <v>557</v>
      </c>
      <c r="C6" s="204" t="s">
        <v>466</v>
      </c>
      <c r="D6" s="205">
        <v>24448</v>
      </c>
      <c r="E6" s="209"/>
      <c r="F6" s="207">
        <f t="shared" ref="F6:F16" si="0">D6+E6</f>
        <v>24448</v>
      </c>
    </row>
    <row r="7" spans="1:6" s="208" customFormat="1" ht="34.5" customHeight="1">
      <c r="A7" s="202">
        <v>3</v>
      </c>
      <c r="B7" s="203" t="s">
        <v>556</v>
      </c>
      <c r="C7" s="204" t="s">
        <v>467</v>
      </c>
      <c r="D7" s="205">
        <v>4615</v>
      </c>
      <c r="E7" s="209"/>
      <c r="F7" s="207">
        <f t="shared" si="0"/>
        <v>4615</v>
      </c>
    </row>
    <row r="8" spans="1:6" s="208" customFormat="1" ht="34.5" customHeight="1">
      <c r="A8" s="202">
        <v>4</v>
      </c>
      <c r="B8" s="203" t="s">
        <v>554</v>
      </c>
      <c r="C8" s="204" t="s">
        <v>553</v>
      </c>
      <c r="D8" s="205"/>
      <c r="E8" s="206">
        <v>134</v>
      </c>
      <c r="F8" s="207">
        <f t="shared" si="0"/>
        <v>134</v>
      </c>
    </row>
    <row r="9" spans="1:6" s="208" customFormat="1" ht="34.5" customHeight="1">
      <c r="A9" s="202">
        <v>5</v>
      </c>
      <c r="B9" s="203" t="s">
        <v>555</v>
      </c>
      <c r="C9" s="204" t="s">
        <v>552</v>
      </c>
      <c r="D9" s="164"/>
      <c r="E9" s="206">
        <v>652</v>
      </c>
      <c r="F9" s="207">
        <f t="shared" si="0"/>
        <v>652</v>
      </c>
    </row>
    <row r="10" spans="1:6" s="208" customFormat="1" ht="34.5" customHeight="1">
      <c r="A10" s="202">
        <v>6</v>
      </c>
      <c r="B10" s="203" t="s">
        <v>551</v>
      </c>
      <c r="C10" s="204" t="s">
        <v>468</v>
      </c>
      <c r="D10" s="164"/>
      <c r="E10" s="206">
        <v>284</v>
      </c>
      <c r="F10" s="207">
        <f t="shared" ref="F10:F13" si="1">D10+E10</f>
        <v>284</v>
      </c>
    </row>
    <row r="11" spans="1:6" s="208" customFormat="1" ht="34.5" customHeight="1">
      <c r="A11" s="202">
        <v>7</v>
      </c>
      <c r="B11" s="254" t="s">
        <v>867</v>
      </c>
      <c r="C11" s="255" t="s">
        <v>868</v>
      </c>
      <c r="D11" s="256"/>
      <c r="E11" s="257">
        <v>200</v>
      </c>
      <c r="F11" s="258">
        <f t="shared" si="1"/>
        <v>200</v>
      </c>
    </row>
    <row r="12" spans="1:6" s="208" customFormat="1" ht="34.5" customHeight="1">
      <c r="A12" s="202">
        <v>8</v>
      </c>
      <c r="B12" s="254" t="s">
        <v>867</v>
      </c>
      <c r="C12" s="255" t="s">
        <v>869</v>
      </c>
      <c r="D12" s="256"/>
      <c r="E12" s="257">
        <v>280</v>
      </c>
      <c r="F12" s="258">
        <f t="shared" si="1"/>
        <v>280</v>
      </c>
    </row>
    <row r="13" spans="1:6" s="208" customFormat="1" ht="34.5" customHeight="1">
      <c r="A13" s="202">
        <v>9</v>
      </c>
      <c r="B13" s="254" t="s">
        <v>867</v>
      </c>
      <c r="C13" s="255" t="s">
        <v>870</v>
      </c>
      <c r="D13" s="256"/>
      <c r="E13" s="257">
        <v>138</v>
      </c>
      <c r="F13" s="258">
        <f t="shared" si="1"/>
        <v>138</v>
      </c>
    </row>
    <row r="14" spans="1:6" s="208" customFormat="1" ht="34.5" customHeight="1">
      <c r="A14" s="202">
        <v>10</v>
      </c>
      <c r="B14" s="219" t="s">
        <v>871</v>
      </c>
      <c r="C14" s="204" t="s">
        <v>872</v>
      </c>
      <c r="D14" s="164"/>
      <c r="E14" s="206">
        <v>20</v>
      </c>
      <c r="F14" s="207">
        <f t="shared" si="0"/>
        <v>20</v>
      </c>
    </row>
    <row r="15" spans="1:6" ht="34.5" customHeight="1">
      <c r="A15" s="202">
        <v>11</v>
      </c>
      <c r="B15" s="219" t="s">
        <v>873</v>
      </c>
      <c r="C15" s="167" t="s">
        <v>874</v>
      </c>
      <c r="D15" s="163"/>
      <c r="E15" s="165">
        <v>200</v>
      </c>
      <c r="F15" s="258">
        <f t="shared" si="0"/>
        <v>200</v>
      </c>
    </row>
    <row r="16" spans="1:6" ht="34.5" customHeight="1">
      <c r="A16" s="202">
        <v>12</v>
      </c>
      <c r="B16" s="219" t="s">
        <v>875</v>
      </c>
      <c r="C16" s="166" t="s">
        <v>876</v>
      </c>
      <c r="D16" s="163"/>
      <c r="E16" s="165">
        <v>146</v>
      </c>
      <c r="F16" s="258">
        <f t="shared" si="0"/>
        <v>146</v>
      </c>
    </row>
    <row r="17" spans="1:6" ht="34.5" customHeight="1">
      <c r="A17" s="351" t="s">
        <v>427</v>
      </c>
      <c r="B17" s="351"/>
      <c r="C17" s="351"/>
      <c r="D17" s="171">
        <f>SUM(D5:D16)</f>
        <v>36630</v>
      </c>
      <c r="E17" s="171">
        <f>SUM(E5:E16)</f>
        <v>2054</v>
      </c>
      <c r="F17" s="171">
        <f>SUM(F5:F16)</f>
        <v>38684</v>
      </c>
    </row>
    <row r="18" spans="1:6" hidden="1"/>
    <row r="19" spans="1:6" ht="54.75" hidden="1" customHeight="1">
      <c r="A19" s="350"/>
      <c r="B19" s="350"/>
      <c r="C19" s="350"/>
      <c r="D19" s="350"/>
      <c r="E19" s="350"/>
      <c r="F19" s="350"/>
    </row>
  </sheetData>
  <mergeCells count="4">
    <mergeCell ref="A1:F1"/>
    <mergeCell ref="A2:F2"/>
    <mergeCell ref="A19:F19"/>
    <mergeCell ref="A17:C17"/>
  </mergeCells>
  <phoneticPr fontId="8" type="noConversion"/>
  <pageMargins left="0.9055118110236221" right="0.15748031496062992" top="0.31496062992125984" bottom="0.47244094488188981" header="0.23622047244094491" footer="0.23622047244094491"/>
  <pageSetup paperSize="9" scale="85" firstPageNumber="54" orientation="landscape" blackAndWhite="1" useFirstPageNumber="1" r:id="rId1"/>
  <headerFooter alignWithMargins="0">
    <oddFooter xml:space="preserve">&amp;C 35&amp;R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9</vt:i4>
      </vt:variant>
    </vt:vector>
  </HeadingPairs>
  <TitlesOfParts>
    <vt:vector size="19" baseType="lpstr">
      <vt:lpstr>附件2</vt:lpstr>
      <vt:lpstr>附件1</vt:lpstr>
      <vt:lpstr>附件2(调整备注栏行距打印版)</vt:lpstr>
      <vt:lpstr>附件3</vt:lpstr>
      <vt:lpstr>附件4</vt:lpstr>
      <vt:lpstr>附件5</vt:lpstr>
      <vt:lpstr>附件6</vt:lpstr>
      <vt:lpstr>附件7</vt:lpstr>
      <vt:lpstr>附件8</vt:lpstr>
      <vt:lpstr>附件9</vt:lpstr>
      <vt:lpstr>附件1!Print_Area</vt:lpstr>
      <vt:lpstr>附件3!Print_Area</vt:lpstr>
      <vt:lpstr>附件7!Print_Area</vt:lpstr>
      <vt:lpstr>附件1!Print_Titles</vt:lpstr>
      <vt:lpstr>附件2!Print_Titles</vt:lpstr>
      <vt:lpstr>'附件2(调整备注栏行距打印版)'!Print_Titles</vt:lpstr>
      <vt:lpstr>附件7!Print_Titles</vt:lpstr>
      <vt:lpstr>附件8!Print_Titles</vt:lpstr>
      <vt:lpstr>附件9!Print_Titles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2021-11-08T07:32:56Z</cp:lastPrinted>
  <dcterms:created xsi:type="dcterms:W3CDTF">2008-09-11T17:22:52Z</dcterms:created>
  <dcterms:modified xsi:type="dcterms:W3CDTF">2022-03-17T08:00:07Z</dcterms:modified>
</cp:coreProperties>
</file>